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680" windowHeight="4305" tabRatio="897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  <sheet name="DEV-LSF CM" sheetId="12" r:id="rId12"/>
    <sheet name="DEV-LSF CM Supv" sheetId="13" r:id="rId13"/>
  </sheets>
  <externalReferences>
    <externalReference r:id="rId16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<sst xmlns="http://schemas.openxmlformats.org/spreadsheetml/2006/main" count="195" uniqueCount="18">
  <si>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</si>
  <si>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</si>
  <si>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</si>
  <si>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</si>
  <si>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</si>
  <si>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</si>
  <si>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</si>
  <si>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</si>
  <si>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</si>
  <si>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</si>
  <si>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</si>
  <si>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</si>
  <si>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</si>
  <si>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</si>
  <si>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</si>
  <si>
    <t>7/2/22 - Transition from Devereux to Lutheran Services Florida</t>
  </si>
  <si>
    <t>Transition from Devereux to Lutheran Services Florida</t>
  </si>
  <si>
    <t>LSF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</si>
</sst>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0" xfId="0" applyFill="1" applyBorder="1" applyAlignment="1">
      <alignment/>
    </xf>
    <xf numFmtId="17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PageLayoutView="0" workbookViewId="0" topLeftCell="A88">
      <selection activeCell="P110" sqref="P110"/>
    </sheetView>
  </sheetViews>
  <sheetFormatPr defaultColWidth="9.140625" defaultRowHeight="12.75"/>
  <cols>
    <col min="1" max="1" width="8.14062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.75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.75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.75">
      <c r="A109" s="2">
        <v>44682</v>
      </c>
      <c r="B109">
        <v>125.5</v>
      </c>
      <c r="C109">
        <v>16</v>
      </c>
      <c r="D109">
        <v>17</v>
      </c>
      <c r="E109">
        <f t="shared" si="15"/>
        <v>124.5</v>
      </c>
      <c r="F109" s="5">
        <f t="shared" si="16"/>
        <v>-1</v>
      </c>
      <c r="G109" s="3">
        <f t="shared" si="17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3"/>
        <v>0.8692579505300353</v>
      </c>
      <c r="K109" s="3">
        <f t="shared" si="14"/>
        <v>0.8268551236749117</v>
      </c>
      <c r="L109">
        <v>16</v>
      </c>
      <c r="M109">
        <v>1</v>
      </c>
    </row>
    <row r="110" spans="1:13" ht="12.75">
      <c r="A110" s="2">
        <v>44713</v>
      </c>
      <c r="B110">
        <v>124.5</v>
      </c>
      <c r="C110">
        <v>26</v>
      </c>
      <c r="D110">
        <v>7</v>
      </c>
      <c r="E110">
        <f t="shared" si="15"/>
        <v>143.5</v>
      </c>
      <c r="F110" s="5">
        <f t="shared" si="16"/>
        <v>19</v>
      </c>
      <c r="G110" s="3">
        <f t="shared" si="17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3"/>
        <v>0.8291873963515755</v>
      </c>
      <c r="K110" s="3">
        <f t="shared" si="14"/>
        <v>0.7960199004975125</v>
      </c>
      <c r="L110">
        <v>6</v>
      </c>
      <c r="M110">
        <v>1</v>
      </c>
    </row>
    <row r="111" spans="1:16" ht="12.75">
      <c r="A111" s="9">
        <v>44743</v>
      </c>
      <c r="B111" s="10">
        <v>144.5</v>
      </c>
      <c r="C111" s="10">
        <v>14</v>
      </c>
      <c r="D111" s="10">
        <v>8</v>
      </c>
      <c r="E111" s="10">
        <f aca="true" t="shared" si="18" ref="E111:E116">B111+C111-D111</f>
        <v>150.5</v>
      </c>
      <c r="F111" s="11">
        <f aca="true" t="shared" si="19" ref="F111:F116">C111-D111</f>
        <v>6</v>
      </c>
      <c r="G111" s="15">
        <f aca="true" t="shared" si="20" ref="G111:G116">D111/((B111+E111)/2)</f>
        <v>0.05423728813559322</v>
      </c>
      <c r="H111" s="15">
        <f>(D105+D106+D107+D108+D109+D110+D111)/(($B$105+E111)/2)</f>
        <v>0.47686832740213525</v>
      </c>
      <c r="I111" s="15">
        <f>(D111)/(($B$111+E111)/2)</f>
        <v>0.05423728813559322</v>
      </c>
      <c r="J111" s="15">
        <f aca="true" t="shared" si="21" ref="J111:J116">(D100+D101+D102+D103+D104+D105+D106+D107+D108+D109+D110+D111)/((B100+E111)/2)</f>
        <v>0.8</v>
      </c>
      <c r="K111" s="15">
        <f aca="true" t="shared" si="22" ref="K111:K116">((L100-O100)+(L101-O101)+(L102-O102)+(L103-O103)+(L104-O104)+(L105-O105)+(L106-O106)+(L107-O107)+(L108-O108)+(L109-O109)+(L110-O110)+(L111-O111))/((B100+E111)/2)</f>
        <v>0.7669421487603306</v>
      </c>
      <c r="L111" s="10">
        <v>8</v>
      </c>
      <c r="M111" s="10"/>
      <c r="P111" s="6" t="s">
        <v>16</v>
      </c>
    </row>
    <row r="112" spans="1:13" ht="12.75">
      <c r="A112" s="2">
        <v>44774</v>
      </c>
      <c r="B112">
        <v>150.5</v>
      </c>
      <c r="C112">
        <v>11</v>
      </c>
      <c r="D112">
        <v>5</v>
      </c>
      <c r="E112" s="16">
        <f t="shared" si="18"/>
        <v>156.5</v>
      </c>
      <c r="F112" s="17">
        <f t="shared" si="19"/>
        <v>6</v>
      </c>
      <c r="G112" s="18">
        <f t="shared" si="20"/>
        <v>0.03257328990228013</v>
      </c>
      <c r="H112" s="18">
        <f>(D105+D106+D107+D108+D109+D110+D111+D112)/(($B$105+E112)/2)</f>
        <v>0.5017421602787456</v>
      </c>
      <c r="I112" s="18">
        <f>(D111+D112)/(($B$111+E112)/2)</f>
        <v>0.08637873754152824</v>
      </c>
      <c r="J112" s="18">
        <f t="shared" si="21"/>
        <v>0.7739837398373983</v>
      </c>
      <c r="K112" s="18">
        <f t="shared" si="22"/>
        <v>0.734959349593496</v>
      </c>
      <c r="L112">
        <v>4</v>
      </c>
      <c r="M112">
        <v>1</v>
      </c>
    </row>
    <row r="113" spans="1:12" ht="12.75">
      <c r="A113" s="2">
        <v>44805</v>
      </c>
      <c r="B113">
        <v>156.5</v>
      </c>
      <c r="C113">
        <v>10</v>
      </c>
      <c r="D113">
        <v>3</v>
      </c>
      <c r="E113" s="16">
        <f t="shared" si="18"/>
        <v>163.5</v>
      </c>
      <c r="F113" s="17">
        <f t="shared" si="19"/>
        <v>7</v>
      </c>
      <c r="G113" s="18">
        <f t="shared" si="20"/>
        <v>0.01875</v>
      </c>
      <c r="H113" s="18">
        <f>(D105+D106+D107+D108+D109+D110+D111+D112+D113)/(($B$105+E113)/2)</f>
        <v>0.5102040816326531</v>
      </c>
      <c r="I113" s="18">
        <f>(D111+D112+D113)/(($B$111+E113)/2)</f>
        <v>0.1038961038961039</v>
      </c>
      <c r="J113" s="18">
        <f t="shared" si="21"/>
        <v>0.7237479806138933</v>
      </c>
      <c r="K113" s="18">
        <f t="shared" si="22"/>
        <v>0.6849757673667205</v>
      </c>
      <c r="L113">
        <v>3</v>
      </c>
    </row>
    <row r="114" spans="1:13" ht="12.75">
      <c r="A114" s="2">
        <v>44835</v>
      </c>
      <c r="B114">
        <v>163.5</v>
      </c>
      <c r="C114">
        <v>6</v>
      </c>
      <c r="D114">
        <v>8</v>
      </c>
      <c r="E114" s="16">
        <f t="shared" si="18"/>
        <v>161.5</v>
      </c>
      <c r="F114" s="17">
        <f t="shared" si="19"/>
        <v>-2</v>
      </c>
      <c r="G114" s="18">
        <f t="shared" si="20"/>
        <v>0.04923076923076923</v>
      </c>
      <c r="H114" s="18">
        <f>(D105+D106+D107+D108+D109+D110+D111+D112+D113+D114)/(($B$105+E114)/2)</f>
        <v>0.5684931506849316</v>
      </c>
      <c r="I114" s="18">
        <f>(D111+D112+D113+D114)/(($B$111+E114)/2)</f>
        <v>0.1568627450980392</v>
      </c>
      <c r="J114" s="18">
        <f t="shared" si="21"/>
        <v>0.7074380165289256</v>
      </c>
      <c r="K114" s="18">
        <f t="shared" si="22"/>
        <v>0.6743801652892562</v>
      </c>
      <c r="L114">
        <v>7</v>
      </c>
      <c r="M114">
        <v>1</v>
      </c>
    </row>
    <row r="115" spans="1:13" ht="12.75">
      <c r="A115" s="2">
        <v>44866</v>
      </c>
      <c r="B115">
        <v>161.5</v>
      </c>
      <c r="C115">
        <v>5</v>
      </c>
      <c r="D115">
        <v>9</v>
      </c>
      <c r="E115" s="16">
        <f t="shared" si="18"/>
        <v>157.5</v>
      </c>
      <c r="F115" s="17">
        <f t="shared" si="19"/>
        <v>-4</v>
      </c>
      <c r="G115" s="18">
        <f t="shared" si="20"/>
        <v>0.05642633228840126</v>
      </c>
      <c r="H115" s="18">
        <f>(D105+D106+D107+D108+D109+D110+D111+D112+D113+D114+D115)/(($B$105+E115)/2)</f>
        <v>0.6388888888888888</v>
      </c>
      <c r="I115" s="18">
        <f>(D111+D112+D113+D114+D115)/(($B$111+E115)/2)</f>
        <v>0.2185430463576159</v>
      </c>
      <c r="J115" s="18">
        <f t="shared" si="21"/>
        <v>0.7172413793103448</v>
      </c>
      <c r="K115" s="18">
        <f t="shared" si="22"/>
        <v>0.6689655172413793</v>
      </c>
      <c r="L115">
        <v>7</v>
      </c>
      <c r="M115">
        <v>2</v>
      </c>
    </row>
    <row r="116" spans="1:12" ht="12.75">
      <c r="A116" s="2">
        <v>44896</v>
      </c>
      <c r="B116">
        <v>157.5</v>
      </c>
      <c r="C116">
        <v>6</v>
      </c>
      <c r="D116">
        <v>7</v>
      </c>
      <c r="E116" s="16">
        <f t="shared" si="18"/>
        <v>156.5</v>
      </c>
      <c r="F116" s="17">
        <f t="shared" si="19"/>
        <v>-1</v>
      </c>
      <c r="G116" s="18">
        <f t="shared" si="20"/>
        <v>0.044585987261146494</v>
      </c>
      <c r="H116" s="18">
        <f>(D105+D106+D107+D108+D109+D110+D111+D112+D113+D114+D115+D116)/(($B$105+E116)/2)</f>
        <v>0.6898954703832753</v>
      </c>
      <c r="I116" s="18">
        <f>(D111+D112+D113+D114+D115+D116)/(($B$111+E116)/2)</f>
        <v>0.26578073089701</v>
      </c>
      <c r="J116" s="18">
        <f t="shared" si="21"/>
        <v>0.6898954703832753</v>
      </c>
      <c r="K116" s="18">
        <f t="shared" si="22"/>
        <v>0.6411149825783972</v>
      </c>
      <c r="L116">
        <v>7</v>
      </c>
    </row>
    <row r="117" spans="1:12" ht="12.75">
      <c r="A117" s="2">
        <v>44927</v>
      </c>
      <c r="B117">
        <v>156.5</v>
      </c>
      <c r="C117">
        <v>12</v>
      </c>
      <c r="D117">
        <v>9</v>
      </c>
      <c r="E117" s="16">
        <f>B117+C117-D117</f>
        <v>159.5</v>
      </c>
      <c r="F117" s="17">
        <f>C117-D117</f>
        <v>3</v>
      </c>
      <c r="G117" s="18">
        <f>D117/((B117+E117)/2)</f>
        <v>0.056962025316455694</v>
      </c>
      <c r="H117" s="18">
        <f>(D117)/(($B$117+E117)/2)</f>
        <v>0.056962025316455694</v>
      </c>
      <c r="I117" s="18">
        <f>(D111+D112+D113+D114+D115+D116+D117)/(($B$111+E117)/2)</f>
        <v>0.3223684210526316</v>
      </c>
      <c r="J117" s="18">
        <f>(D106+D107+D108+D109+D110+D111+D112+D113+D114+D115+D116+D117)/((B106+E117)/2)</f>
        <v>0.6872852233676976</v>
      </c>
      <c r="K117" s="18">
        <f>((L106-O106)+(L107-O107)+(L108-O108)+(L109-O109)+(L110-O110)+(L111-O111)+(L112-O112)+(L113-O113)+(L114-O114)+(L115-O115)+(L116-O116)+(L117-O117))/((B106+E117)/2)</f>
        <v>0.6391752577319587</v>
      </c>
      <c r="L117">
        <v>9</v>
      </c>
    </row>
    <row r="118" spans="1:12" ht="12.75">
      <c r="A118" s="2">
        <v>44958</v>
      </c>
      <c r="B118">
        <v>159.5</v>
      </c>
      <c r="C118">
        <v>4</v>
      </c>
      <c r="D118">
        <v>12</v>
      </c>
      <c r="E118" s="16">
        <f>B118+C118-D118</f>
        <v>151.5</v>
      </c>
      <c r="F118" s="17">
        <f>C118-D118</f>
        <v>-8</v>
      </c>
      <c r="G118" s="18">
        <f>D118/((B118+E118)/2)</f>
        <v>0.07717041800643087</v>
      </c>
      <c r="H118" s="18">
        <f>(D117+D118)/(($B$117+E118)/2)</f>
        <v>0.13636363636363635</v>
      </c>
      <c r="I118" s="18">
        <f>(D111+D112+D113+D114+D115+D116+D117+D118)/(($B$111+E118)/2)</f>
        <v>0.41216216216216217</v>
      </c>
      <c r="J118" s="18">
        <f>(D107+D108+D109+D110+D111+D112+D113+D114+D115+D116+D117+D118)/((B107+E118)/2)</f>
        <v>0.7272727272727273</v>
      </c>
      <c r="K118" s="18">
        <f>((L107-O107)+(L108-O108)+(L109-O109)+(L110-O110)+(L111-O111)+(L112-O112)+(L113-O113)+(L114-O114)+(L115-O115)+(L116-O116)+(L117-O117)+(L118-O118))/((B107+E118)/2)</f>
        <v>0.6763636363636364</v>
      </c>
      <c r="L118">
        <v>12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99">
      <selection activeCell="O124" sqref="O12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5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3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3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</row>
    <row r="21" spans="1:13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</row>
    <row r="22" spans="1:13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</row>
    <row r="23" spans="1:13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</row>
    <row r="24" spans="1:13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</row>
    <row r="25" spans="1:13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</row>
    <row r="26" spans="1:13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</row>
    <row r="27" spans="1:13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</row>
    <row r="28" spans="1:13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3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</row>
    <row r="31" spans="1:13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</row>
    <row r="32" spans="1:13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</row>
    <row r="33" spans="1:13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</row>
    <row r="34" spans="1:13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</row>
    <row r="35" spans="1:13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3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</row>
    <row r="38" spans="1:12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</row>
    <row r="39" spans="1:12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</row>
    <row r="40" spans="1:12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2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2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2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</row>
    <row r="49" spans="1:12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</row>
    <row r="50" spans="1:12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2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2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</row>
    <row r="57" spans="1:12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</row>
    <row r="58" spans="1:12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</row>
    <row r="59" spans="1:12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</row>
    <row r="60" spans="1:12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</row>
    <row r="61" spans="1:13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</row>
    <row r="62" spans="1:13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</row>
    <row r="63" spans="1:12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</row>
    <row r="64" spans="1:12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</row>
    <row r="65" spans="1:13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</row>
    <row r="66" spans="1:12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</row>
    <row r="67" spans="1:12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</row>
    <row r="68" spans="1:12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</row>
    <row r="69" spans="1:13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</row>
    <row r="70" spans="1:13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</row>
    <row r="71" spans="1:12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</row>
    <row r="72" spans="1:12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</row>
    <row r="73" spans="1:13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2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</row>
    <row r="76" spans="1:12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</row>
    <row r="77" spans="1:12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</row>
    <row r="78" spans="1:12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</row>
    <row r="79" spans="1:12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</row>
    <row r="80" spans="1:12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</row>
    <row r="81" spans="1:12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</row>
    <row r="82" spans="1:12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</row>
    <row r="83" spans="1:13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2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</row>
    <row r="86" spans="1:12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</row>
    <row r="87" spans="1:12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2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</row>
    <row r="90" spans="1:12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</row>
    <row r="91" spans="1:12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</row>
    <row r="92" spans="1:12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</row>
    <row r="93" spans="1:12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</row>
    <row r="94" spans="1:13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</row>
    <row r="95" spans="1:12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</row>
    <row r="96" spans="1:12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2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</row>
    <row r="100" spans="1:12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</row>
    <row r="101" spans="1:12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</row>
    <row r="102" spans="1:12" ht="12.75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</row>
    <row r="103" spans="1:12" ht="12.75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</row>
    <row r="104" spans="1:12" ht="12.75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</row>
    <row r="105" spans="1:12" ht="12.75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</row>
    <row r="106" spans="1:12" ht="12.75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</row>
    <row r="107" spans="1:12" ht="12.75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</row>
    <row r="108" spans="1:12" ht="12.75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</row>
    <row r="109" spans="1:12" ht="12.75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</row>
    <row r="110" spans="1:13" ht="12.75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</row>
    <row r="111" spans="1:12" ht="12.75">
      <c r="A111" s="2">
        <v>44743</v>
      </c>
      <c r="B111">
        <v>44</v>
      </c>
      <c r="C111">
        <v>5</v>
      </c>
      <c r="D111">
        <v>3</v>
      </c>
      <c r="E111">
        <f aca="true" t="shared" si="15" ref="E111:E116">B111+C111-D111</f>
        <v>46</v>
      </c>
      <c r="F111" s="5">
        <f aca="true" t="shared" si="16" ref="F111:F116">C111-D111</f>
        <v>2</v>
      </c>
      <c r="G111" s="3">
        <f aca="true" t="shared" si="17" ref="G111:G116"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 aca="true" t="shared" si="18" ref="J111:J116">(D100+D101+D102+D103+D104+D105+D106+D107+D108+D109+D110+D111)/((B100+E111)/2)</f>
        <v>0.8539325842696629</v>
      </c>
      <c r="K111" s="3">
        <f aca="true" t="shared" si="19" ref="K111:K116">((L100-O100)+(L101-O101)+(L102-O102)+(L103-O103)+(L104-O104)+(L105-O105)+(L106-O106)+(L107-O107)+(L108-O108)+(L109-O109)+(L110-O110)+(L111-O111))/((B100+E111)/2)</f>
        <v>0.8314606741573034</v>
      </c>
      <c r="L111">
        <v>3</v>
      </c>
    </row>
    <row r="112" spans="1:12" ht="12.75">
      <c r="A112" s="2">
        <v>44774</v>
      </c>
      <c r="B112">
        <v>46</v>
      </c>
      <c r="C112">
        <v>4</v>
      </c>
      <c r="D112">
        <v>2</v>
      </c>
      <c r="E112">
        <f t="shared" si="15"/>
        <v>48</v>
      </c>
      <c r="F112" s="5">
        <f t="shared" si="16"/>
        <v>2</v>
      </c>
      <c r="G112" s="3">
        <f t="shared" si="17"/>
        <v>0.0425531914893617</v>
      </c>
      <c r="H112" s="3">
        <f>(D105+D106+D107+D108+D109+D110+D111+D112)/(($B$105+E112)/2)</f>
        <v>0.5806451612903226</v>
      </c>
      <c r="I112" s="3">
        <f>(D111+D112)/(($B$111+E112)/2)</f>
        <v>0.10869565217391304</v>
      </c>
      <c r="J112" s="3">
        <f t="shared" si="18"/>
        <v>0.7956989247311828</v>
      </c>
      <c r="K112" s="3">
        <f t="shared" si="19"/>
        <v>0.7741935483870968</v>
      </c>
      <c r="L112">
        <v>2</v>
      </c>
    </row>
    <row r="113" spans="1:12" ht="12.75">
      <c r="A113" s="2">
        <v>44805</v>
      </c>
      <c r="B113">
        <v>48</v>
      </c>
      <c r="C113">
        <v>2</v>
      </c>
      <c r="D113">
        <v>3</v>
      </c>
      <c r="E113">
        <f t="shared" si="15"/>
        <v>47</v>
      </c>
      <c r="F113" s="5">
        <f t="shared" si="16"/>
        <v>-1</v>
      </c>
      <c r="G113" s="3">
        <f t="shared" si="17"/>
        <v>0.06315789473684211</v>
      </c>
      <c r="H113" s="3">
        <f>(D105+D106+D107+D108+D109+D110+D111+D112+D113)/(($B$105+E113)/2)</f>
        <v>0.6521739130434783</v>
      </c>
      <c r="I113" s="3">
        <f>(D111+D112+D113)/(($B$111+E113)/2)</f>
        <v>0.17582417582417584</v>
      </c>
      <c r="J113" s="3">
        <f t="shared" si="18"/>
        <v>0.8210526315789474</v>
      </c>
      <c r="K113" s="3">
        <f t="shared" si="19"/>
        <v>0.8</v>
      </c>
      <c r="L113">
        <v>3</v>
      </c>
    </row>
    <row r="114" spans="1:12" ht="12.75">
      <c r="A114" s="2">
        <v>44835</v>
      </c>
      <c r="B114">
        <v>47</v>
      </c>
      <c r="C114">
        <v>2</v>
      </c>
      <c r="D114">
        <v>3</v>
      </c>
      <c r="E114">
        <f t="shared" si="15"/>
        <v>46</v>
      </c>
      <c r="F114" s="5">
        <f t="shared" si="16"/>
        <v>-1</v>
      </c>
      <c r="G114" s="3">
        <f t="shared" si="17"/>
        <v>0.06451612903225806</v>
      </c>
      <c r="H114" s="3">
        <f>(D105+D106+D107+D108+D109+D110+D111+D112+D113+D114)/(($B$105+E114)/2)</f>
        <v>0.7252747252747253</v>
      </c>
      <c r="I114" s="3">
        <f>(D111+D112+D113+D114)/(($B$111+E114)/2)</f>
        <v>0.24444444444444444</v>
      </c>
      <c r="J114" s="3">
        <f t="shared" si="18"/>
        <v>0.8631578947368421</v>
      </c>
      <c r="K114" s="3">
        <f t="shared" si="19"/>
        <v>0.8421052631578947</v>
      </c>
      <c r="L114">
        <v>3</v>
      </c>
    </row>
    <row r="115" spans="1:12" ht="12.75">
      <c r="A115" s="2">
        <v>44866</v>
      </c>
      <c r="B115">
        <v>46</v>
      </c>
      <c r="C115">
        <v>1</v>
      </c>
      <c r="D115">
        <v>2</v>
      </c>
      <c r="E115">
        <f t="shared" si="15"/>
        <v>45</v>
      </c>
      <c r="F115" s="5">
        <f t="shared" si="16"/>
        <v>-1</v>
      </c>
      <c r="G115" s="3">
        <f t="shared" si="17"/>
        <v>0.04395604395604396</v>
      </c>
      <c r="H115" s="3">
        <f>(D105+D106+D107+D108+D109+D110+D111+D112+D113+D114+D115)/(($B$105+E115)/2)</f>
        <v>0.7777777777777778</v>
      </c>
      <c r="I115" s="3">
        <f>(D111+D112+D113+D114+D115)/(($B$111+E115)/2)</f>
        <v>0.29213483146067415</v>
      </c>
      <c r="J115" s="3">
        <f t="shared" si="18"/>
        <v>0.8666666666666667</v>
      </c>
      <c r="K115" s="3">
        <f t="shared" si="19"/>
        <v>0.8444444444444444</v>
      </c>
      <c r="L115">
        <v>2</v>
      </c>
    </row>
    <row r="116" spans="1:12" ht="12.75">
      <c r="A116" s="2">
        <v>44896</v>
      </c>
      <c r="B116">
        <v>45</v>
      </c>
      <c r="C116">
        <v>2</v>
      </c>
      <c r="D116">
        <v>2</v>
      </c>
      <c r="E116">
        <f t="shared" si="15"/>
        <v>45</v>
      </c>
      <c r="F116" s="5">
        <f t="shared" si="16"/>
        <v>0</v>
      </c>
      <c r="G116" s="3">
        <f t="shared" si="17"/>
        <v>0.044444444444444446</v>
      </c>
      <c r="H116" s="3">
        <f>(D105+D106+D107+D108+D109+D110+D111+D112+D113+D114+D115+D116)/(($B$105+E116)/2)</f>
        <v>0.8222222222222222</v>
      </c>
      <c r="I116" s="3">
        <f>(D111+D112+D113+D114+D115+D116)/(($B$111+E116)/2)</f>
        <v>0.33707865168539325</v>
      </c>
      <c r="J116" s="3">
        <f t="shared" si="18"/>
        <v>0.8222222222222222</v>
      </c>
      <c r="K116" s="3">
        <f t="shared" si="19"/>
        <v>0.8</v>
      </c>
      <c r="L116">
        <v>2</v>
      </c>
    </row>
    <row r="117" spans="1:12" ht="12.75">
      <c r="A117" s="2">
        <v>44927</v>
      </c>
      <c r="B117">
        <v>45</v>
      </c>
      <c r="C117">
        <v>4</v>
      </c>
      <c r="D117">
        <v>2</v>
      </c>
      <c r="E117">
        <f>B117+C117-D117</f>
        <v>47</v>
      </c>
      <c r="F117" s="5">
        <f>C117-D117</f>
        <v>2</v>
      </c>
      <c r="G117" s="3">
        <f>D117/((B117+E117)/2)</f>
        <v>0.043478260869565216</v>
      </c>
      <c r="H117" s="3">
        <f>(D117)/(($B$117+E117)/2)</f>
        <v>0.043478260869565216</v>
      </c>
      <c r="I117" s="3">
        <f>(D111+D112+D113+D114+D115+D116+D117)/(($B$111+E117)/2)</f>
        <v>0.37362637362637363</v>
      </c>
      <c r="J117" s="3">
        <f>(D106+D107+D108+D109+D110+D111+D112+D113+D114+D115+D116+D117)/((B106+E117)/2)</f>
        <v>0.7640449438202247</v>
      </c>
      <c r="K117" s="3">
        <f>((L106-O106)+(L107-O107)+(L108-O108)+(L109-O109)+(L110-O110)+(L111-O111)+(L112-O112)+(L113-O113)+(L114-O114)+(L115-O115)+(L116-O116)+(L117-O117))/((B106+E117)/2)</f>
        <v>0.7415730337078652</v>
      </c>
      <c r="L117">
        <v>2</v>
      </c>
    </row>
    <row r="118" spans="1:12" ht="12.75">
      <c r="A118" s="2">
        <v>44958</v>
      </c>
      <c r="B118">
        <v>47</v>
      </c>
      <c r="C118">
        <v>2</v>
      </c>
      <c r="D118">
        <v>2</v>
      </c>
      <c r="E118">
        <f>B118+C118-D118</f>
        <v>47</v>
      </c>
      <c r="F118" s="5">
        <f>C118-D118</f>
        <v>0</v>
      </c>
      <c r="G118" s="3">
        <f>D118/((B118+E118)/2)</f>
        <v>0.0425531914893617</v>
      </c>
      <c r="H118" s="3">
        <f>(D117+D118)/(($B$117+E118)/2)</f>
        <v>0.08695652173913043</v>
      </c>
      <c r="I118" s="3">
        <f>(D111+D112+D113+D114+D115+D116+D117+D118)/(($B$111+E118)/2)</f>
        <v>0.4175824175824176</v>
      </c>
      <c r="J118" s="3">
        <f>(D107+D108+D109+D110+D111+D112+D113+D114+D115+D116+D117+D118)/((B107+E118)/2)</f>
        <v>0.7586206896551724</v>
      </c>
      <c r="K118" s="3">
        <f>((L107-O107)+(L108-O108)+(L109-O109)+(L110-O110)+(L111-O111)+(L112-O112)+(L113-O113)+(L114-O114)+(L115-O115)+(L116-O116)+(L117-O117)+(L118-O118))/((B107+E118)/2)</f>
        <v>0.735632183908046</v>
      </c>
      <c r="L118">
        <v>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97">
      <selection activeCell="P119" sqref="P11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3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3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</row>
    <row r="21" spans="1:13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</row>
    <row r="22" spans="1:13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3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2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2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</row>
    <row r="59" spans="1:12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2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</row>
    <row r="81" spans="1:12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2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2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2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2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</row>
    <row r="92" spans="1:12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2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</row>
    <row r="95" spans="1:12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2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</row>
    <row r="102" spans="1:13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2" ht="12.75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.75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.75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2" ht="12.75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</row>
    <row r="110" spans="1:12" ht="12.75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2" ht="12.75">
      <c r="A111" s="2">
        <v>44743</v>
      </c>
      <c r="B111">
        <v>11</v>
      </c>
      <c r="C111">
        <v>0</v>
      </c>
      <c r="D111">
        <v>0</v>
      </c>
      <c r="E111">
        <f aca="true" t="shared" si="15" ref="E111:E116">B111+C111-D111</f>
        <v>11</v>
      </c>
      <c r="F111" s="5">
        <f aca="true" t="shared" si="16" ref="F111:F116">C111-D111</f>
        <v>0</v>
      </c>
      <c r="G111" s="3">
        <f aca="true" t="shared" si="17" ref="G111:G116"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 aca="true" t="shared" si="18" ref="J111:J116">(D100+D101+D102+D103+D104+D105+D106+D107+D108+D109+D110+D111)/((B100+E111)/2)</f>
        <v>0.7619047619047619</v>
      </c>
      <c r="K111" s="3">
        <f aca="true" t="shared" si="19" ref="K111:K116">((L100-O100)+(L101-O101)+(L102-O102)+(L103-O103)+(L104-O104)+(L105-O105)+(L106-O106)+(L107-O107)+(L108-O108)+(L109-O109)+(L110-O110)+(L111-O111))/((B100+E111)/2)</f>
        <v>0.6666666666666666</v>
      </c>
      <c r="L111">
        <v>0</v>
      </c>
    </row>
    <row r="112" spans="1:12" ht="12.75">
      <c r="A112" s="2">
        <v>44774</v>
      </c>
      <c r="B112">
        <v>11</v>
      </c>
      <c r="C112">
        <v>0</v>
      </c>
      <c r="D112">
        <v>0</v>
      </c>
      <c r="E112">
        <f t="shared" si="15"/>
        <v>11</v>
      </c>
      <c r="F112" s="5">
        <f t="shared" si="16"/>
        <v>0</v>
      </c>
      <c r="G112" s="3">
        <f t="shared" si="17"/>
        <v>0</v>
      </c>
      <c r="H112" s="3">
        <f>(D105+D106+D107+D108+D109+D110+D111+D112)/(($B$105+E112)/2)</f>
        <v>0.6</v>
      </c>
      <c r="I112" s="3">
        <f>(D111+D112)/(($B$111+E112)/2)</f>
        <v>0</v>
      </c>
      <c r="J112" s="3">
        <f t="shared" si="18"/>
        <v>0.7619047619047619</v>
      </c>
      <c r="K112" s="3">
        <f t="shared" si="19"/>
        <v>0.6666666666666666</v>
      </c>
      <c r="L112">
        <v>0</v>
      </c>
    </row>
    <row r="113" spans="1:12" ht="12.75">
      <c r="A113" s="2">
        <v>44805</v>
      </c>
      <c r="B113">
        <v>11</v>
      </c>
      <c r="C113">
        <v>0</v>
      </c>
      <c r="D113">
        <v>0</v>
      </c>
      <c r="E113">
        <f t="shared" si="15"/>
        <v>11</v>
      </c>
      <c r="F113" s="5">
        <f t="shared" si="16"/>
        <v>0</v>
      </c>
      <c r="G113" s="3">
        <f t="shared" si="17"/>
        <v>0</v>
      </c>
      <c r="H113" s="3">
        <f>(D105+D106+D107+D108+D109+D110+D111+D112+D113)/(($B$105+E113)/2)</f>
        <v>0.6</v>
      </c>
      <c r="I113" s="3">
        <f>(D111+D112+D113)/(($B$111+E113)/2)</f>
        <v>0</v>
      </c>
      <c r="J113" s="3">
        <f t="shared" si="18"/>
        <v>0.7</v>
      </c>
      <c r="K113" s="3">
        <f t="shared" si="19"/>
        <v>0.6</v>
      </c>
      <c r="L113">
        <v>0</v>
      </c>
    </row>
    <row r="114" spans="1:12" ht="12.75">
      <c r="A114" s="2">
        <v>44835</v>
      </c>
      <c r="B114">
        <v>11</v>
      </c>
      <c r="C114">
        <v>1</v>
      </c>
      <c r="D114">
        <v>1</v>
      </c>
      <c r="E114">
        <f t="shared" si="15"/>
        <v>11</v>
      </c>
      <c r="F114" s="5">
        <f t="shared" si="16"/>
        <v>0</v>
      </c>
      <c r="G114" s="3">
        <f t="shared" si="17"/>
        <v>0.09090909090909091</v>
      </c>
      <c r="H114" s="3">
        <f>(D105+D106+D107+D108+D109+D110+D111+D112+D113+D114)/(($B$105+E114)/2)</f>
        <v>0.7</v>
      </c>
      <c r="I114" s="3">
        <f>(D111+D112+D113+D114)/(($B$111+E114)/2)</f>
        <v>0.09090909090909091</v>
      </c>
      <c r="J114" s="3">
        <f t="shared" si="18"/>
        <v>0.7368421052631579</v>
      </c>
      <c r="K114" s="3">
        <f t="shared" si="19"/>
        <v>0.7368421052631579</v>
      </c>
      <c r="L114">
        <v>1</v>
      </c>
    </row>
    <row r="115" spans="1:12" ht="12.75">
      <c r="A115" s="2">
        <v>44866</v>
      </c>
      <c r="B115">
        <v>11</v>
      </c>
      <c r="C115">
        <v>0</v>
      </c>
      <c r="D115">
        <v>0</v>
      </c>
      <c r="E115">
        <f t="shared" si="15"/>
        <v>11</v>
      </c>
      <c r="F115" s="5">
        <f t="shared" si="16"/>
        <v>0</v>
      </c>
      <c r="G115" s="3">
        <f t="shared" si="17"/>
        <v>0</v>
      </c>
      <c r="H115" s="3">
        <f>(D105+D106+D107+D108+D109+D110+D111+D112+D113+D114+D115)/(($B$105+E115)/2)</f>
        <v>0.7</v>
      </c>
      <c r="I115" s="3">
        <f>(D111+D112+D113+D114+D115)/(($B$111+E115)/2)</f>
        <v>0.09090909090909091</v>
      </c>
      <c r="J115" s="3">
        <f t="shared" si="18"/>
        <v>0.7</v>
      </c>
      <c r="K115" s="3">
        <f t="shared" si="19"/>
        <v>0.7</v>
      </c>
      <c r="L115">
        <v>0</v>
      </c>
    </row>
    <row r="116" spans="1:12" ht="12.75">
      <c r="A116" s="2">
        <v>44896</v>
      </c>
      <c r="B116">
        <v>11</v>
      </c>
      <c r="C116">
        <v>1</v>
      </c>
      <c r="D116">
        <v>0</v>
      </c>
      <c r="E116">
        <f t="shared" si="15"/>
        <v>12</v>
      </c>
      <c r="F116" s="5">
        <f t="shared" si="16"/>
        <v>1</v>
      </c>
      <c r="G116" s="3">
        <f t="shared" si="17"/>
        <v>0</v>
      </c>
      <c r="H116" s="3">
        <f>(D105+D106+D107+D108+D109+D110+D111+D112+D113+D114+D115+D116)/(($B$105+E116)/2)</f>
        <v>0.6666666666666666</v>
      </c>
      <c r="I116" s="3">
        <f>(D111+D112+D113+D114+D115+D116)/(($B$111+E116)/2)</f>
        <v>0.08695652173913043</v>
      </c>
      <c r="J116" s="3">
        <f t="shared" si="18"/>
        <v>0.6666666666666666</v>
      </c>
      <c r="K116" s="3">
        <f t="shared" si="19"/>
        <v>0.6666666666666666</v>
      </c>
      <c r="L116">
        <v>0</v>
      </c>
    </row>
    <row r="117" spans="1:12" ht="12.75">
      <c r="A117" s="2">
        <v>44927</v>
      </c>
      <c r="B117">
        <v>12</v>
      </c>
      <c r="C117">
        <v>0</v>
      </c>
      <c r="D117">
        <v>1</v>
      </c>
      <c r="E117">
        <f>B117+C117-D117</f>
        <v>11</v>
      </c>
      <c r="F117" s="5">
        <f>C117-D117</f>
        <v>-1</v>
      </c>
      <c r="G117" s="3">
        <f>D117/((B117+E117)/2)</f>
        <v>0.08695652173913043</v>
      </c>
      <c r="H117" s="3">
        <f>(D117)/(($B$117+E117)/2)</f>
        <v>0.08695652173913043</v>
      </c>
      <c r="I117" s="3">
        <f>(D111+D112+D113+D114+D115+D116+D117)/(($B$111+E117)/2)</f>
        <v>0.18181818181818182</v>
      </c>
      <c r="J117" s="3">
        <f>(D106+D107+D108+D109+D110+D111+D112+D113+D114+D115+D116+D117)/((B106+E117)/2)</f>
        <v>0.7619047619047619</v>
      </c>
      <c r="K117" s="3">
        <f>((L106-O106)+(L107-O107)+(L108-O108)+(L109-O109)+(L110-O110)+(L111-O111)+(L112-O112)+(L113-O113)+(L114-O114)+(L115-O115)+(L116-O116)+(L117-O117))/((B106+E117)/2)</f>
        <v>0.7619047619047619</v>
      </c>
      <c r="L117">
        <v>1</v>
      </c>
    </row>
    <row r="118" spans="1:12" ht="12.75">
      <c r="A118" s="2">
        <v>44958</v>
      </c>
      <c r="B118">
        <v>11</v>
      </c>
      <c r="C118">
        <v>1</v>
      </c>
      <c r="D118">
        <v>1</v>
      </c>
      <c r="E118">
        <f>B118+C118-D118</f>
        <v>11</v>
      </c>
      <c r="F118" s="5">
        <f>C118-D118</f>
        <v>0</v>
      </c>
      <c r="G118" s="3">
        <f>D118/((B118+E118)/2)</f>
        <v>0.09090909090909091</v>
      </c>
      <c r="H118" s="3">
        <f>(D117+D118)/(($B$117+E118)/2)</f>
        <v>0.17391304347826086</v>
      </c>
      <c r="I118" s="3">
        <f>(D111+D112+D113+D114+D115+D116+D117+D118)/(($B$111+E118)/2)</f>
        <v>0.2727272727272727</v>
      </c>
      <c r="J118" s="3">
        <f>(D107+D108+D109+D110+D111+D112+D113+D114+D115+D116+D117+D118)/((B107+E118)/2)</f>
        <v>0.8571428571428571</v>
      </c>
      <c r="K118" s="3">
        <f>((L107-O107)+(L108-O108)+(L109-O109)+(L110-O110)+(L111-O111)+(L112-O112)+(L113-O113)+(L114-O114)+(L115-O115)+(L116-O116)+(L117-O117)+(L118-O118))/((B107+E118)/2)</f>
        <v>0.8571428571428571</v>
      </c>
      <c r="L118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A106">
      <selection activeCell="N132" sqref="N13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3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3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3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</row>
    <row r="22" spans="1:13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</row>
    <row r="23" spans="1:13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</row>
    <row r="24" spans="1:13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3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</row>
    <row r="27" spans="1:13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</row>
    <row r="28" spans="1:13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</row>
    <row r="29" spans="1:13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</row>
    <row r="30" spans="1:13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</row>
    <row r="31" spans="1:13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3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3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</row>
    <row r="36" spans="1:12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</row>
    <row r="37" spans="1:12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</row>
    <row r="38" spans="1:12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</row>
    <row r="39" spans="1:13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102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</row>
    <row r="40" spans="1:12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</row>
    <row r="41" spans="1:12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</row>
    <row r="42" spans="1:12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</row>
    <row r="43" spans="1:12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</row>
    <row r="44" spans="1:12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</row>
    <row r="45" spans="1:13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2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</row>
    <row r="48" spans="1:12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2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3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</row>
    <row r="55" spans="1:12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</row>
    <row r="56" spans="1:12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</row>
    <row r="57" spans="1:12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</row>
    <row r="58" spans="1:12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2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</row>
    <row r="61" spans="1:12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</row>
    <row r="62" spans="1:13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</row>
    <row r="63" spans="1:12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2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</row>
    <row r="66" spans="1:12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110">B67+C67-D67</f>
        <v>45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2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</row>
    <row r="69" spans="1:12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</row>
    <row r="70" spans="1:12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</row>
    <row r="71" spans="1:12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3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</row>
    <row r="76" spans="1:12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</row>
    <row r="77" spans="1:12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</row>
    <row r="78" spans="1:12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110">((L67-O67)+(L68-O68)+(L69-O69)+(L70-O70)+(L71-O71)+(L72-O72)+(L73-O73)+(L74-O74)+(L75-O75)+(L76-O76)+(L77-O77)+(L78-O78))/((B67+E78)/2)</f>
        <v>0.6976744186046512</v>
      </c>
      <c r="L78">
        <v>1</v>
      </c>
    </row>
    <row r="79" spans="1:13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</row>
    <row r="80" spans="1:13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</row>
    <row r="81" spans="1:12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</row>
    <row r="82" spans="1:12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</row>
    <row r="83" spans="1:12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</row>
    <row r="84" spans="1:12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3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</row>
    <row r="87" spans="1:12" ht="12.75">
      <c r="A87" s="2">
        <v>44013</v>
      </c>
      <c r="B87">
        <v>48</v>
      </c>
      <c r="C87">
        <v>1</v>
      </c>
      <c r="D87">
        <v>5</v>
      </c>
      <c r="E87">
        <f t="shared" si="6"/>
        <v>44</v>
      </c>
      <c r="F87" s="5">
        <f t="shared" si="7"/>
        <v>-4</v>
      </c>
      <c r="G87" s="3">
        <f t="shared" si="8"/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t="shared" si="5"/>
        <v>0.8372093023255814</v>
      </c>
      <c r="K87" s="3">
        <f t="shared" si="9"/>
        <v>0.7674418604651163</v>
      </c>
      <c r="L87">
        <v>5</v>
      </c>
    </row>
    <row r="88" spans="1:12" ht="12.75">
      <c r="A88" s="2">
        <v>44044</v>
      </c>
      <c r="B88">
        <v>44</v>
      </c>
      <c r="C88">
        <v>0.5</v>
      </c>
      <c r="D88">
        <v>4.5</v>
      </c>
      <c r="E88">
        <f t="shared" si="6"/>
        <v>40</v>
      </c>
      <c r="F88" s="5">
        <f t="shared" si="7"/>
        <v>-4</v>
      </c>
      <c r="G88" s="3">
        <f t="shared" si="8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5"/>
        <v>0.9375</v>
      </c>
      <c r="K88" s="3">
        <f t="shared" si="9"/>
        <v>0.8625</v>
      </c>
      <c r="L88">
        <v>4.5</v>
      </c>
    </row>
    <row r="89" spans="1:12" ht="12.75">
      <c r="A89" s="2">
        <v>44075</v>
      </c>
      <c r="B89">
        <v>40</v>
      </c>
      <c r="C89">
        <v>8</v>
      </c>
      <c r="D89">
        <v>1</v>
      </c>
      <c r="E89">
        <f t="shared" si="6"/>
        <v>47</v>
      </c>
      <c r="F89" s="5">
        <f t="shared" si="7"/>
        <v>7</v>
      </c>
      <c r="G89" s="3">
        <f t="shared" si="8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5"/>
        <v>0.8117647058823529</v>
      </c>
      <c r="K89" s="3">
        <f t="shared" si="9"/>
        <v>0.7411764705882353</v>
      </c>
      <c r="L89">
        <v>1</v>
      </c>
    </row>
    <row r="90" spans="1:12" ht="12.75">
      <c r="A90" s="2">
        <v>44105</v>
      </c>
      <c r="B90">
        <v>47</v>
      </c>
      <c r="C90">
        <v>1</v>
      </c>
      <c r="D90">
        <v>2.5</v>
      </c>
      <c r="E90">
        <f t="shared" si="6"/>
        <v>45.5</v>
      </c>
      <c r="F90" s="5">
        <f t="shared" si="7"/>
        <v>-1.5</v>
      </c>
      <c r="G90" s="3">
        <f t="shared" si="8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5"/>
        <v>0.8323699421965318</v>
      </c>
      <c r="K90" s="3">
        <f t="shared" si="9"/>
        <v>0.7630057803468208</v>
      </c>
      <c r="L90">
        <v>2.5</v>
      </c>
    </row>
    <row r="91" spans="1:12" ht="12.75">
      <c r="A91" s="2">
        <v>44136</v>
      </c>
      <c r="B91">
        <v>45.5</v>
      </c>
      <c r="C91">
        <v>4</v>
      </c>
      <c r="D91">
        <v>1</v>
      </c>
      <c r="E91">
        <f t="shared" si="6"/>
        <v>48.5</v>
      </c>
      <c r="F91" s="5">
        <f t="shared" si="7"/>
        <v>3</v>
      </c>
      <c r="G91" s="3">
        <f t="shared" si="8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5"/>
        <v>0.7485380116959064</v>
      </c>
      <c r="K91" s="3">
        <f t="shared" si="9"/>
        <v>0.7017543859649122</v>
      </c>
      <c r="L91">
        <v>1</v>
      </c>
    </row>
    <row r="92" spans="1:12" ht="12.75">
      <c r="A92" s="2">
        <v>44166</v>
      </c>
      <c r="B92">
        <v>48.5</v>
      </c>
      <c r="C92">
        <v>3</v>
      </c>
      <c r="D92">
        <v>3.5</v>
      </c>
      <c r="E92">
        <f t="shared" si="6"/>
        <v>48</v>
      </c>
      <c r="F92" s="5">
        <f t="shared" si="7"/>
        <v>-0.5</v>
      </c>
      <c r="G92" s="3">
        <f t="shared" si="8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5"/>
        <v>0.7241379310344828</v>
      </c>
      <c r="K92" s="3">
        <f t="shared" si="9"/>
        <v>0.7011494252873564</v>
      </c>
      <c r="L92">
        <v>3.5</v>
      </c>
    </row>
    <row r="93" spans="1:12" ht="12.75">
      <c r="A93" s="2">
        <v>44197</v>
      </c>
      <c r="B93">
        <v>48</v>
      </c>
      <c r="C93">
        <v>2.5</v>
      </c>
      <c r="D93">
        <v>8.5</v>
      </c>
      <c r="E93">
        <f t="shared" si="6"/>
        <v>42</v>
      </c>
      <c r="F93" s="5">
        <f t="shared" si="7"/>
        <v>-6</v>
      </c>
      <c r="G93" s="3">
        <f t="shared" si="8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5"/>
        <v>0.8888888888888888</v>
      </c>
      <c r="K93" s="3">
        <f t="shared" si="9"/>
        <v>0.8641975308641975</v>
      </c>
      <c r="L93">
        <v>8.5</v>
      </c>
    </row>
    <row r="94" spans="1:13" ht="12.75">
      <c r="A94" s="2">
        <v>44228</v>
      </c>
      <c r="B94">
        <v>42</v>
      </c>
      <c r="C94">
        <v>3</v>
      </c>
      <c r="D94">
        <v>3</v>
      </c>
      <c r="E94">
        <f t="shared" si="6"/>
        <v>42</v>
      </c>
      <c r="F94" s="5">
        <f t="shared" si="7"/>
        <v>0</v>
      </c>
      <c r="G94" s="3">
        <f t="shared" si="8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5"/>
        <v>0.9024390243902439</v>
      </c>
      <c r="K94" s="3">
        <f t="shared" si="9"/>
        <v>0.8536585365853658</v>
      </c>
      <c r="L94">
        <v>2</v>
      </c>
      <c r="M94">
        <v>1</v>
      </c>
    </row>
    <row r="95" spans="1:12" ht="12.75">
      <c r="A95" s="2">
        <v>44256</v>
      </c>
      <c r="B95">
        <v>42</v>
      </c>
      <c r="C95">
        <v>3</v>
      </c>
      <c r="D95">
        <v>3.5</v>
      </c>
      <c r="E95">
        <f t="shared" si="6"/>
        <v>41.5</v>
      </c>
      <c r="F95" s="5">
        <f t="shared" si="7"/>
        <v>-0.5</v>
      </c>
      <c r="G95" s="3">
        <f t="shared" si="8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5"/>
        <v>0.8819875776397516</v>
      </c>
      <c r="K95" s="3">
        <f t="shared" si="9"/>
        <v>0.8322981366459627</v>
      </c>
      <c r="L95">
        <v>3.5</v>
      </c>
    </row>
    <row r="96" spans="1:12" ht="12.75">
      <c r="A96" s="2">
        <v>44287</v>
      </c>
      <c r="B96">
        <v>41.5</v>
      </c>
      <c r="C96">
        <v>3</v>
      </c>
      <c r="D96">
        <v>3</v>
      </c>
      <c r="E96">
        <f t="shared" si="6"/>
        <v>41.5</v>
      </c>
      <c r="F96" s="5">
        <f t="shared" si="7"/>
        <v>0</v>
      </c>
      <c r="G96" s="3">
        <f t="shared" si="8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5"/>
        <v>0.8875739644970414</v>
      </c>
      <c r="K96" s="3">
        <f t="shared" si="9"/>
        <v>0.8402366863905325</v>
      </c>
      <c r="L96">
        <v>3</v>
      </c>
    </row>
    <row r="97" spans="1:12" ht="12.75">
      <c r="A97" s="2">
        <v>44317</v>
      </c>
      <c r="B97">
        <v>41.5</v>
      </c>
      <c r="C97">
        <v>2</v>
      </c>
      <c r="D97">
        <v>3</v>
      </c>
      <c r="E97">
        <f t="shared" si="6"/>
        <v>40.5</v>
      </c>
      <c r="F97" s="5">
        <f t="shared" si="7"/>
        <v>-1</v>
      </c>
      <c r="G97" s="3">
        <f t="shared" si="8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5"/>
        <v>0.9050279329608939</v>
      </c>
      <c r="K97" s="3">
        <f t="shared" si="9"/>
        <v>0.8603351955307262</v>
      </c>
      <c r="L97">
        <v>3</v>
      </c>
    </row>
    <row r="98" spans="1:12" ht="12.75">
      <c r="A98" s="2">
        <v>44348</v>
      </c>
      <c r="B98">
        <v>40.5</v>
      </c>
      <c r="C98">
        <v>3.5</v>
      </c>
      <c r="D98">
        <v>2</v>
      </c>
      <c r="E98">
        <f t="shared" si="6"/>
        <v>42</v>
      </c>
      <c r="F98" s="5">
        <f t="shared" si="7"/>
        <v>1.5</v>
      </c>
      <c r="G98" s="3">
        <f t="shared" si="8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5"/>
        <v>0.9</v>
      </c>
      <c r="K98" s="3">
        <f t="shared" si="9"/>
        <v>0.8777777777777778</v>
      </c>
      <c r="L98">
        <v>2</v>
      </c>
    </row>
    <row r="99" spans="1:12" ht="12.75">
      <c r="A99" s="2">
        <v>44378</v>
      </c>
      <c r="B99">
        <v>42</v>
      </c>
      <c r="C99">
        <v>4</v>
      </c>
      <c r="D99">
        <v>2</v>
      </c>
      <c r="E99">
        <f t="shared" si="6"/>
        <v>44</v>
      </c>
      <c r="F99" s="5">
        <f t="shared" si="7"/>
        <v>2</v>
      </c>
      <c r="G99" s="3">
        <f t="shared" si="8"/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5"/>
        <v>0.8522727272727273</v>
      </c>
      <c r="K99" s="3">
        <f t="shared" si="9"/>
        <v>0.8295454545454546</v>
      </c>
      <c r="L99">
        <v>2</v>
      </c>
    </row>
    <row r="100" spans="1:12" ht="12.75">
      <c r="A100" s="2">
        <v>44409</v>
      </c>
      <c r="B100">
        <v>44</v>
      </c>
      <c r="C100">
        <v>1</v>
      </c>
      <c r="D100">
        <v>1</v>
      </c>
      <c r="E100">
        <f t="shared" si="6"/>
        <v>44</v>
      </c>
      <c r="F100" s="5">
        <f t="shared" si="7"/>
        <v>0</v>
      </c>
      <c r="G100" s="3">
        <f t="shared" si="8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5"/>
        <v>0.8095238095238095</v>
      </c>
      <c r="K100" s="3">
        <f t="shared" si="9"/>
        <v>0.7857142857142857</v>
      </c>
      <c r="L100">
        <v>1</v>
      </c>
    </row>
    <row r="101" spans="1:12" ht="12.75">
      <c r="A101" s="2">
        <v>44440</v>
      </c>
      <c r="B101">
        <v>44</v>
      </c>
      <c r="C101">
        <v>0</v>
      </c>
      <c r="D101">
        <v>3</v>
      </c>
      <c r="E101">
        <f t="shared" si="6"/>
        <v>41</v>
      </c>
      <c r="F101" s="5">
        <f t="shared" si="7"/>
        <v>-3</v>
      </c>
      <c r="G101" s="3">
        <f t="shared" si="8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5"/>
        <v>0.8181818181818182</v>
      </c>
      <c r="K101" s="3">
        <f t="shared" si="9"/>
        <v>0.7954545454545454</v>
      </c>
      <c r="L101">
        <v>3</v>
      </c>
    </row>
    <row r="102" spans="1:12" ht="12.75">
      <c r="A102" s="2">
        <v>44470</v>
      </c>
      <c r="B102">
        <v>41</v>
      </c>
      <c r="C102">
        <v>2</v>
      </c>
      <c r="D102">
        <v>6</v>
      </c>
      <c r="E102">
        <f t="shared" si="6"/>
        <v>37</v>
      </c>
      <c r="F102" s="5">
        <f t="shared" si="7"/>
        <v>-4</v>
      </c>
      <c r="G102" s="3">
        <f t="shared" si="8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5"/>
        <v>0.9575757575757575</v>
      </c>
      <c r="K102" s="3">
        <f t="shared" si="9"/>
        <v>0.9333333333333333</v>
      </c>
      <c r="L102">
        <v>6</v>
      </c>
    </row>
    <row r="103" spans="1:12" ht="12.75">
      <c r="A103" s="2">
        <v>44501</v>
      </c>
      <c r="B103">
        <v>37</v>
      </c>
      <c r="C103">
        <v>0.5</v>
      </c>
      <c r="D103">
        <v>3</v>
      </c>
      <c r="E103">
        <f t="shared" si="6"/>
        <v>34.5</v>
      </c>
      <c r="F103" s="5">
        <f t="shared" si="7"/>
        <v>-2.5</v>
      </c>
      <c r="G103" s="3">
        <f t="shared" si="8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aca="true" t="shared" si="10" ref="J103:J110">(D92+D93+D94+D95+D96+D97+D98+D99+D100+D101+D102+D103)/((B92+E103)/2)</f>
        <v>1</v>
      </c>
      <c r="K103" s="3">
        <f t="shared" si="9"/>
        <v>0.9759036144578314</v>
      </c>
      <c r="L103">
        <v>3</v>
      </c>
    </row>
    <row r="104" spans="1:12" ht="12.75">
      <c r="A104" s="2">
        <v>44531</v>
      </c>
      <c r="B104">
        <v>34.5</v>
      </c>
      <c r="C104">
        <v>3</v>
      </c>
      <c r="D104">
        <v>4</v>
      </c>
      <c r="E104">
        <f t="shared" si="6"/>
        <v>33.5</v>
      </c>
      <c r="F104" s="5">
        <f t="shared" si="7"/>
        <v>-1</v>
      </c>
      <c r="G104" s="3">
        <f t="shared" si="8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0"/>
        <v>1.030674846625767</v>
      </c>
      <c r="K104" s="3">
        <f t="shared" si="9"/>
        <v>1.0061349693251533</v>
      </c>
      <c r="L104">
        <v>4</v>
      </c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6"/>
        <v>36.5</v>
      </c>
      <c r="F105" s="5">
        <f t="shared" si="7"/>
        <v>3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0"/>
        <v>0.8535031847133758</v>
      </c>
      <c r="K105" s="3">
        <f t="shared" si="9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6"/>
        <v>33.5</v>
      </c>
      <c r="F106" s="5">
        <f t="shared" si="7"/>
        <v>-3</v>
      </c>
      <c r="G106" s="3">
        <f t="shared" si="8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0"/>
        <v>0.9403973509933775</v>
      </c>
      <c r="K106" s="3">
        <f t="shared" si="9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6"/>
        <v>30.5</v>
      </c>
      <c r="F107" s="5">
        <f t="shared" si="7"/>
        <v>-3</v>
      </c>
      <c r="G107" s="3">
        <f t="shared" si="8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0"/>
        <v>1</v>
      </c>
      <c r="K107" s="3">
        <f t="shared" si="9"/>
        <v>1</v>
      </c>
      <c r="L107">
        <v>4</v>
      </c>
    </row>
    <row r="108" spans="1:12" ht="12.75">
      <c r="A108" s="2">
        <v>44652</v>
      </c>
      <c r="B108">
        <v>30.5</v>
      </c>
      <c r="C108">
        <v>5</v>
      </c>
      <c r="D108">
        <v>2</v>
      </c>
      <c r="E108">
        <f t="shared" si="6"/>
        <v>33.5</v>
      </c>
      <c r="F108" s="5">
        <f t="shared" si="7"/>
        <v>3</v>
      </c>
      <c r="G108" s="3">
        <f t="shared" si="8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0"/>
        <v>0.9333333333333333</v>
      </c>
      <c r="K108" s="3">
        <f t="shared" si="9"/>
        <v>0.9333333333333333</v>
      </c>
      <c r="L108">
        <v>2</v>
      </c>
    </row>
    <row r="109" spans="1:12" ht="12.75">
      <c r="A109" s="2">
        <v>44682</v>
      </c>
      <c r="B109">
        <v>33.5</v>
      </c>
      <c r="C109">
        <v>3</v>
      </c>
      <c r="D109">
        <v>1</v>
      </c>
      <c r="E109">
        <f t="shared" si="6"/>
        <v>35.5</v>
      </c>
      <c r="F109" s="5">
        <f t="shared" si="7"/>
        <v>2</v>
      </c>
      <c r="G109" s="3">
        <f t="shared" si="8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0"/>
        <v>0.868421052631579</v>
      </c>
      <c r="K109" s="3">
        <f t="shared" si="9"/>
        <v>0.868421052631579</v>
      </c>
      <c r="L109">
        <v>1</v>
      </c>
    </row>
    <row r="110" spans="1:12" ht="12.75">
      <c r="A110" s="2">
        <v>44713</v>
      </c>
      <c r="B110">
        <v>35.5</v>
      </c>
      <c r="C110">
        <v>7</v>
      </c>
      <c r="D110">
        <v>3</v>
      </c>
      <c r="E110">
        <f t="shared" si="6"/>
        <v>39.5</v>
      </c>
      <c r="F110" s="5">
        <f t="shared" si="7"/>
        <v>4</v>
      </c>
      <c r="G110" s="3">
        <f t="shared" si="8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0"/>
        <v>0.8343558282208589</v>
      </c>
      <c r="K110" s="3">
        <f t="shared" si="9"/>
        <v>0.8343558282208589</v>
      </c>
      <c r="L110">
        <v>3</v>
      </c>
    </row>
    <row r="111" spans="1:11" ht="12.75">
      <c r="A111" s="2">
        <v>44743</v>
      </c>
      <c r="F111" s="5"/>
      <c r="G111" s="3"/>
      <c r="H111" s="3"/>
      <c r="I111" s="3"/>
      <c r="J111" s="3">
        <f>(D100+D101+D102+D103+D104+D105+D106+D107+D108+D109+D110)/((B100+E110)/2)</f>
        <v>0.7664670658682635</v>
      </c>
      <c r="K111" s="3">
        <f>((L100-O100)+(L101-O101)+(L102-O102)+(L103-O103)+(L104-O104)+(L105-O105)+(L106-O106)+(L107-O107)+(L108-O108)+(L109-O109)+(L110-O110)+(L111-O111))/((B100+E110)/2)</f>
        <v>0.7664670658682635</v>
      </c>
    </row>
    <row r="112" spans="1:11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0.7425149700598802</v>
      </c>
      <c r="K112" s="3">
        <f>((L101-O101)+(L102-O102)+(L103-O103)+(L104-O104)+(L105-O105)+(L106-O106)+(L107-O107)+(L108-O108)+(L109-O109)+(L110-O110)+(L111-O111)+(L112-O112))/((B101+E110)/2)</f>
        <v>0.7425149700598802</v>
      </c>
    </row>
    <row r="113" spans="1:11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0.6956521739130435</v>
      </c>
      <c r="K113" s="3">
        <f>((L102-O102)+(L103-O103)+(L104-O104)+(L105-O105)+(L106-O106)+(L107-O107)+(L108-O108)+(L109-O109)+(L110-O110)+(L111-O111)+(L112-O112)+(L113-O113))/((B102+E110)/2)</f>
        <v>0.6956521739130435</v>
      </c>
    </row>
    <row r="114" spans="1:11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0.5751633986928104</v>
      </c>
      <c r="K114" s="3">
        <f>((L103-O103)+(L104-O104)+(L105-O105)+(L106-O106)+(L107-O107)+(L108-O108)+(L109-O109)+(L110-O110)+(L111-O111)+(L112-O112)+(L113-O113)+(L114-O114))/((B103+E110)/2)</f>
        <v>0.5751633986928104</v>
      </c>
    </row>
    <row r="115" spans="1:11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0.5135135135135135</v>
      </c>
      <c r="K115" s="3">
        <f>((L104-O104)+(L105-O105)+(L106-O106)+(L107-O107)+(L108-O108)+(L109-O109)+(L110-O110)+(L111-O111)+(L112-O112)+(L113-O113)+(L114-O114)+(L115-O115))/((B104+E110)/2)</f>
        <v>0.5135135135135135</v>
      </c>
    </row>
    <row r="116" spans="1:11" ht="12.75">
      <c r="A116" s="2">
        <v>44896</v>
      </c>
      <c r="F116" s="5"/>
      <c r="G116" s="3"/>
      <c r="H116" s="3"/>
      <c r="I116" s="3"/>
      <c r="J116" s="3">
        <f>(D105+D106+D107+D108+D109+D110)/((B105+E110)/2)</f>
        <v>0.410958904109589</v>
      </c>
      <c r="K116" s="3">
        <f>((L105-O105)+(L106-O106)+(L107-O107)+(L108-O108)+(L109-O109)+(L110-O110)+(L111-O111)+(L112-O112)+(L113-O113)+(L114-O114)+(L115-O115)+(L116-O116))/((B105+E110)/2)</f>
        <v>0.410958904109589</v>
      </c>
    </row>
    <row r="117" spans="1:11" ht="12.75">
      <c r="A117" s="2">
        <v>44927</v>
      </c>
      <c r="F117" s="5"/>
      <c r="G117" s="3"/>
      <c r="H117" s="3"/>
      <c r="I117" s="3"/>
      <c r="J117" s="3">
        <f>(D106+D107+D108+D109+D110)/((B106+E110)/2)</f>
        <v>0.39473684210526316</v>
      </c>
      <c r="K117" s="3">
        <f>((L106-O106)+(L107-O107)+(L108-O108)+(L109-O109)+(L110-O110)+(L111-O111)+(L112-O112)+(L113-O113)+(L114-O114)+(L115-O115)+(L116-O116)+(L117-O117))/((B106+E110)/2)</f>
        <v>0.39473684210526316</v>
      </c>
    </row>
    <row r="118" spans="1:11" ht="12.75">
      <c r="A118" s="2">
        <v>44958</v>
      </c>
      <c r="F118" s="5"/>
      <c r="G118" s="3"/>
      <c r="H118" s="3"/>
      <c r="I118" s="3"/>
      <c r="J118" s="3">
        <f>(D107+D108+D109+D110)/((B107+E110)/2)</f>
        <v>0.273972602739726</v>
      </c>
      <c r="K118" s="3">
        <f>((L107-O107)+(L108-O108)+(L109-O109)+(L110-O110)+(L111-O111)+(L112-O112)+(L113-O113)+(L114-O114)+(L115-O115)+(L116-O116)+(L117-O117)+(L118-O118))/((B107+E110)/2)</f>
        <v>0.273972602739726</v>
      </c>
    </row>
    <row r="119" spans="1:11" ht="12.75">
      <c r="A119" s="2"/>
      <c r="F119" s="5"/>
      <c r="G119" s="3"/>
      <c r="H119" s="3"/>
      <c r="I119" s="3"/>
      <c r="J119" s="3"/>
      <c r="K119" s="3"/>
    </row>
    <row r="120" spans="1:11" ht="13.5" thickBot="1">
      <c r="A120" s="25" t="s">
        <v>17</v>
      </c>
      <c r="F120" s="5"/>
      <c r="G120" s="3"/>
      <c r="H120" s="3"/>
      <c r="I120" s="3"/>
      <c r="J120" s="3"/>
      <c r="K120" s="3"/>
    </row>
    <row r="121" spans="1:12" s="19" customFormat="1" ht="13.5" thickTop="1">
      <c r="A121" s="20">
        <v>44743</v>
      </c>
      <c r="B121" s="21">
        <v>38.5</v>
      </c>
      <c r="C121" s="21">
        <v>4</v>
      </c>
      <c r="D121" s="21">
        <v>3</v>
      </c>
      <c r="E121" s="21">
        <f aca="true" t="shared" si="11" ref="E121:E127">B121+C121-D121</f>
        <v>39.5</v>
      </c>
      <c r="F121" s="22">
        <f aca="true" t="shared" si="12" ref="F121:F127">C121-D121</f>
        <v>1</v>
      </c>
      <c r="G121" s="23">
        <f aca="true" t="shared" si="13" ref="G121:G127">D121/((B121+E121)/2)</f>
        <v>0.07692307692307693</v>
      </c>
      <c r="H121" s="23">
        <f>(D105+D106+D107+D108+D109+D110+D121)/(($B$105+E121)/2)</f>
        <v>0.4931506849315068</v>
      </c>
      <c r="I121" s="23">
        <f>(D121)/(($B$121+E121)/2)</f>
        <v>0.07692307692307693</v>
      </c>
      <c r="J121" s="23"/>
      <c r="K121" s="23"/>
      <c r="L121" s="21">
        <v>3</v>
      </c>
    </row>
    <row r="122" spans="1:12" ht="12.75">
      <c r="A122" s="2">
        <v>44774</v>
      </c>
      <c r="B122" s="24">
        <v>39.5</v>
      </c>
      <c r="C122" s="24">
        <v>0</v>
      </c>
      <c r="D122" s="24">
        <v>1</v>
      </c>
      <c r="E122">
        <f t="shared" si="11"/>
        <v>38.5</v>
      </c>
      <c r="F122" s="5">
        <f t="shared" si="12"/>
        <v>-1</v>
      </c>
      <c r="G122" s="3">
        <f t="shared" si="13"/>
        <v>0.02564102564102564</v>
      </c>
      <c r="H122" s="3">
        <f>(D105+D106+D107+D108+D109+D110+D121+D122)/(($B$105+E122)/2)</f>
        <v>0.5277777777777778</v>
      </c>
      <c r="I122" s="3">
        <f>(D121+D122)/(($B$121+E122)/2)</f>
        <v>0.1038961038961039</v>
      </c>
      <c r="J122" s="3"/>
      <c r="K122" s="3"/>
      <c r="L122" s="24">
        <v>1</v>
      </c>
    </row>
    <row r="123" spans="1:12" ht="12.75">
      <c r="A123" s="2">
        <v>44805</v>
      </c>
      <c r="B123" s="24">
        <v>38.5</v>
      </c>
      <c r="C123" s="24">
        <v>3</v>
      </c>
      <c r="D123" s="24">
        <v>0</v>
      </c>
      <c r="E123">
        <f t="shared" si="11"/>
        <v>41.5</v>
      </c>
      <c r="F123" s="5">
        <f t="shared" si="12"/>
        <v>3</v>
      </c>
      <c r="G123" s="3">
        <f t="shared" si="13"/>
        <v>0</v>
      </c>
      <c r="H123" s="3">
        <f>(D105+D106+D107+D108+D109+D110+D121+D122+D123)/(($B$105+E123)/2)</f>
        <v>0.5066666666666667</v>
      </c>
      <c r="I123" s="3">
        <f>(D121+D122+D123)/(($B$121+E123)/2)</f>
        <v>0.1</v>
      </c>
      <c r="J123" s="3"/>
      <c r="K123" s="3"/>
      <c r="L123" s="24">
        <v>0</v>
      </c>
    </row>
    <row r="124" spans="1:12" ht="12.75">
      <c r="A124" s="2">
        <v>44835</v>
      </c>
      <c r="B124" s="24">
        <v>41.5</v>
      </c>
      <c r="C124" s="24">
        <v>3</v>
      </c>
      <c r="D124" s="24">
        <v>0</v>
      </c>
      <c r="E124">
        <f t="shared" si="11"/>
        <v>44.5</v>
      </c>
      <c r="F124" s="5">
        <f t="shared" si="12"/>
        <v>3</v>
      </c>
      <c r="G124" s="3">
        <f t="shared" si="13"/>
        <v>0</v>
      </c>
      <c r="H124" s="3">
        <f>(D105+D106+D107+D108+D109+D110+D121+D122+D123+D124)/(($B$105+E124)/2)</f>
        <v>0.48717948717948717</v>
      </c>
      <c r="I124" s="3">
        <f>(D121+D122+D123+D124)/(($B$121+E124)/2)</f>
        <v>0.0963855421686747</v>
      </c>
      <c r="L124" s="24">
        <v>0</v>
      </c>
    </row>
    <row r="125" spans="1:12" ht="12.75">
      <c r="A125" s="2">
        <v>44866</v>
      </c>
      <c r="B125" s="24">
        <v>44.5</v>
      </c>
      <c r="C125" s="24">
        <v>2</v>
      </c>
      <c r="D125" s="24">
        <v>2</v>
      </c>
      <c r="E125">
        <f t="shared" si="11"/>
        <v>44.5</v>
      </c>
      <c r="F125" s="5">
        <f t="shared" si="12"/>
        <v>0</v>
      </c>
      <c r="G125" s="3">
        <f t="shared" si="13"/>
        <v>0.0449438202247191</v>
      </c>
      <c r="H125" s="3">
        <f>(D105+D106+D107+D108+D109+D110+D121+D122+D123+D124+D125)/(($B$105+E125)/2)</f>
        <v>0.5384615384615384</v>
      </c>
      <c r="I125" s="3">
        <f>(D121+D122+D123+D124+D125)/(($B$121+E125)/2)</f>
        <v>0.14457831325301204</v>
      </c>
      <c r="L125" s="24">
        <v>2</v>
      </c>
    </row>
    <row r="126" spans="1:12" ht="12.75">
      <c r="A126" s="2">
        <v>44896</v>
      </c>
      <c r="B126" s="24">
        <v>44.5</v>
      </c>
      <c r="C126" s="24">
        <v>0</v>
      </c>
      <c r="D126" s="24">
        <v>2</v>
      </c>
      <c r="E126">
        <f t="shared" si="11"/>
        <v>42.5</v>
      </c>
      <c r="F126" s="5">
        <f t="shared" si="12"/>
        <v>-2</v>
      </c>
      <c r="G126" s="3">
        <f t="shared" si="13"/>
        <v>0.04597701149425287</v>
      </c>
      <c r="H126" s="3">
        <f>(D105+D106+D107+D108+D109+D110+D121+D122+D123+D124+D125+D126)/(($B$105+E126)/2)</f>
        <v>0.6052631578947368</v>
      </c>
      <c r="I126" s="3">
        <f>(D121+D122+D123+D124+D125+D126)/(($B$121+E126)/2)</f>
        <v>0.19753086419753085</v>
      </c>
      <c r="L126" s="24">
        <v>2</v>
      </c>
    </row>
    <row r="127" spans="1:12" ht="12.75">
      <c r="A127" s="2">
        <v>44927</v>
      </c>
      <c r="B127" s="24">
        <v>42.5</v>
      </c>
      <c r="C127" s="24">
        <v>1</v>
      </c>
      <c r="D127" s="24">
        <v>2</v>
      </c>
      <c r="E127">
        <f t="shared" si="11"/>
        <v>41.5</v>
      </c>
      <c r="F127" s="5">
        <f t="shared" si="12"/>
        <v>-1</v>
      </c>
      <c r="G127" s="3">
        <f t="shared" si="13"/>
        <v>0.047619047619047616</v>
      </c>
      <c r="H127" s="3">
        <f>(D127)/(($B$127+E127)/2)</f>
        <v>0.047619047619047616</v>
      </c>
      <c r="I127" s="3">
        <f>(D121+D122+D123+D124+D125+D126+D127)/(($B$121+E127)/2)</f>
        <v>0.25</v>
      </c>
      <c r="L127" s="24">
        <v>2</v>
      </c>
    </row>
    <row r="128" spans="1:12" ht="12.75">
      <c r="A128" s="2">
        <v>44958</v>
      </c>
      <c r="B128" s="24">
        <v>41.5</v>
      </c>
      <c r="C128" s="24">
        <v>0</v>
      </c>
      <c r="D128" s="24">
        <v>3</v>
      </c>
      <c r="E128">
        <f>B128+C128-D128</f>
        <v>38.5</v>
      </c>
      <c r="F128" s="5">
        <f>C128-D128</f>
        <v>-3</v>
      </c>
      <c r="G128" s="3">
        <f>D128/((B128+E128)/2)</f>
        <v>0.075</v>
      </c>
      <c r="H128" s="3">
        <f>(D127+D128)/(($B$127+E128)/2)</f>
        <v>0.12345679012345678</v>
      </c>
      <c r="I128" s="3">
        <f>(D121+D122+D123+D124+D125+D126+D127+D128)/(($B$121+E128)/2)</f>
        <v>0.33766233766233766</v>
      </c>
      <c r="L128" s="24">
        <v>3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A102">
      <selection activeCell="P113" sqref="P11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3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2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1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</row>
    <row r="39" spans="1:12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102">(D28+D29+D30+D31+D32+D33+D34+D35+D36+D37+D38+D39)/((B28+E39)/2)</f>
        <v>0.5333333333333333</v>
      </c>
      <c r="K39" s="3">
        <f t="shared" si="4"/>
        <v>0.5333333333333333</v>
      </c>
      <c r="L39">
        <v>1</v>
      </c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1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2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1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</row>
    <row r="56" spans="1:12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1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1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</row>
    <row r="61" spans="1:11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110">B67+C67-D67</f>
        <v>12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2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2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1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110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2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</row>
    <row r="84" spans="1:11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t="shared" si="6"/>
        <v>12</v>
      </c>
      <c r="F87" s="5">
        <f t="shared" si="7"/>
        <v>0</v>
      </c>
      <c r="G87" s="3">
        <f t="shared" si="8"/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t="shared" si="5"/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6"/>
        <v>12</v>
      </c>
      <c r="F88" s="5">
        <f t="shared" si="7"/>
        <v>0</v>
      </c>
      <c r="G88" s="3">
        <f t="shared" si="8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5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6"/>
        <v>12</v>
      </c>
      <c r="F89" s="5">
        <f t="shared" si="7"/>
        <v>0</v>
      </c>
      <c r="G89" s="3">
        <f t="shared" si="8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5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6"/>
        <v>12</v>
      </c>
      <c r="F90" s="5">
        <f t="shared" si="7"/>
        <v>0</v>
      </c>
      <c r="G90" s="3">
        <f t="shared" si="8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5"/>
        <v>0.08333333333333333</v>
      </c>
      <c r="K90" s="3">
        <f t="shared" si="9"/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6"/>
        <v>12</v>
      </c>
      <c r="F91" s="5">
        <f t="shared" si="7"/>
        <v>0</v>
      </c>
      <c r="G91" s="3">
        <f t="shared" si="8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5"/>
        <v>0.08333333333333333</v>
      </c>
      <c r="K91" s="3">
        <f t="shared" si="9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6"/>
        <v>12</v>
      </c>
      <c r="F92" s="5">
        <f t="shared" si="7"/>
        <v>0</v>
      </c>
      <c r="G92" s="3">
        <f t="shared" si="8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5"/>
        <v>0.08333333333333333</v>
      </c>
      <c r="K92" s="3">
        <f t="shared" si="9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6"/>
        <v>12</v>
      </c>
      <c r="F93" s="5">
        <f t="shared" si="7"/>
        <v>0</v>
      </c>
      <c r="G93" s="3">
        <f t="shared" si="8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5"/>
        <v>0.08333333333333333</v>
      </c>
      <c r="K93" s="3">
        <f t="shared" si="9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6"/>
        <v>12</v>
      </c>
      <c r="F94" s="5">
        <f t="shared" si="7"/>
        <v>0</v>
      </c>
      <c r="G94" s="3">
        <f t="shared" si="8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5"/>
        <v>0.08333333333333333</v>
      </c>
      <c r="K94" s="3">
        <f t="shared" si="9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6"/>
        <v>12</v>
      </c>
      <c r="F95" s="5">
        <f t="shared" si="7"/>
        <v>0</v>
      </c>
      <c r="G95" s="3">
        <f t="shared" si="8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5"/>
        <v>0</v>
      </c>
      <c r="K95" s="3">
        <f t="shared" si="9"/>
        <v>0</v>
      </c>
    </row>
    <row r="96" spans="1:12" ht="12.75">
      <c r="A96" s="2">
        <v>44287</v>
      </c>
      <c r="B96">
        <v>12</v>
      </c>
      <c r="C96">
        <v>0</v>
      </c>
      <c r="D96">
        <v>1</v>
      </c>
      <c r="E96">
        <f t="shared" si="6"/>
        <v>11</v>
      </c>
      <c r="F96" s="5">
        <f t="shared" si="7"/>
        <v>-1</v>
      </c>
      <c r="G96" s="3">
        <f t="shared" si="8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5"/>
        <v>0.08695652173913043</v>
      </c>
      <c r="K96" s="3">
        <f t="shared" si="9"/>
        <v>0.08695652173913043</v>
      </c>
      <c r="L96">
        <v>1</v>
      </c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6"/>
        <v>11</v>
      </c>
      <c r="F97" s="5">
        <f t="shared" si="7"/>
        <v>0</v>
      </c>
      <c r="G97" s="3">
        <f t="shared" si="8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5"/>
        <v>0.08695652173913043</v>
      </c>
      <c r="K97" s="3">
        <f t="shared" si="9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6"/>
        <v>12</v>
      </c>
      <c r="F98" s="5">
        <f t="shared" si="7"/>
        <v>1</v>
      </c>
      <c r="G98" s="3">
        <f t="shared" si="8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5"/>
        <v>0.08333333333333333</v>
      </c>
      <c r="K98" s="3">
        <f t="shared" si="9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6"/>
        <v>12</v>
      </c>
      <c r="F99" s="5">
        <f t="shared" si="7"/>
        <v>0</v>
      </c>
      <c r="G99" s="3">
        <f t="shared" si="8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5"/>
        <v>0.08333333333333333</v>
      </c>
      <c r="K99" s="3">
        <f t="shared" si="9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6"/>
        <v>12</v>
      </c>
      <c r="F100" s="5">
        <f t="shared" si="7"/>
        <v>0</v>
      </c>
      <c r="G100" s="3">
        <f t="shared" si="8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5"/>
        <v>0.08333333333333333</v>
      </c>
      <c r="K100" s="3">
        <f t="shared" si="9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6"/>
        <v>12</v>
      </c>
      <c r="F101" s="5">
        <f t="shared" si="7"/>
        <v>0</v>
      </c>
      <c r="G101" s="3">
        <f t="shared" si="8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5"/>
        <v>0.08333333333333333</v>
      </c>
      <c r="K101" s="3">
        <f t="shared" si="9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6"/>
        <v>12</v>
      </c>
      <c r="F102" s="5">
        <f t="shared" si="7"/>
        <v>0</v>
      </c>
      <c r="G102" s="3">
        <f t="shared" si="8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5"/>
        <v>0.08333333333333333</v>
      </c>
      <c r="K102" s="3">
        <f t="shared" si="9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6"/>
        <v>12</v>
      </c>
      <c r="F103" s="5">
        <f t="shared" si="7"/>
        <v>0</v>
      </c>
      <c r="G103" s="3">
        <f t="shared" si="8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aca="true" t="shared" si="10" ref="J103:J110">(D92+D93+D94+D95+D96+D97+D98+D99+D100+D101+D102+D103)/((B92+E103)/2)</f>
        <v>0.08333333333333333</v>
      </c>
      <c r="K103" s="3">
        <f t="shared" si="9"/>
        <v>0.08333333333333333</v>
      </c>
    </row>
    <row r="104" spans="1:12" ht="12.75">
      <c r="A104" s="2">
        <v>44531</v>
      </c>
      <c r="B104">
        <v>12</v>
      </c>
      <c r="C104">
        <v>0</v>
      </c>
      <c r="D104">
        <v>2</v>
      </c>
      <c r="E104">
        <f t="shared" si="6"/>
        <v>10</v>
      </c>
      <c r="F104" s="5">
        <f t="shared" si="7"/>
        <v>-2</v>
      </c>
      <c r="G104" s="3">
        <f t="shared" si="8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0"/>
        <v>0.2727272727272727</v>
      </c>
      <c r="K104" s="3">
        <f t="shared" si="9"/>
        <v>0.2727272727272727</v>
      </c>
      <c r="L104">
        <v>2</v>
      </c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6"/>
        <v>10</v>
      </c>
      <c r="F105" s="5">
        <f t="shared" si="7"/>
        <v>0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0"/>
        <v>0.2727272727272727</v>
      </c>
      <c r="K105" s="3">
        <f t="shared" si="9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6"/>
        <v>9</v>
      </c>
      <c r="F106" s="5">
        <f t="shared" si="7"/>
        <v>-1</v>
      </c>
      <c r="G106" s="3">
        <f t="shared" si="8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0"/>
        <v>0.38095238095238093</v>
      </c>
      <c r="K106" s="3">
        <f t="shared" si="9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6"/>
        <v>9</v>
      </c>
      <c r="F107" s="5">
        <f t="shared" si="7"/>
        <v>0</v>
      </c>
      <c r="G107" s="3">
        <f t="shared" si="8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0"/>
        <v>0.38095238095238093</v>
      </c>
      <c r="K107" s="3">
        <f t="shared" si="9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6"/>
        <v>9</v>
      </c>
      <c r="F108" s="5">
        <f t="shared" si="7"/>
        <v>0</v>
      </c>
      <c r="G108" s="3">
        <f t="shared" si="8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0"/>
        <v>0.3</v>
      </c>
      <c r="K108" s="3">
        <f t="shared" si="9"/>
        <v>0.3</v>
      </c>
    </row>
    <row r="109" spans="1:12" ht="12.75">
      <c r="A109" s="2">
        <v>44682</v>
      </c>
      <c r="B109">
        <v>9</v>
      </c>
      <c r="C109">
        <v>1</v>
      </c>
      <c r="D109">
        <v>1</v>
      </c>
      <c r="E109">
        <f t="shared" si="6"/>
        <v>9</v>
      </c>
      <c r="F109" s="5">
        <f t="shared" si="7"/>
        <v>0</v>
      </c>
      <c r="G109" s="3">
        <f t="shared" si="8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0"/>
        <v>0.4</v>
      </c>
      <c r="K109" s="3">
        <f t="shared" si="9"/>
        <v>0.4</v>
      </c>
      <c r="L109">
        <v>1</v>
      </c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6"/>
        <v>9</v>
      </c>
      <c r="F110" s="5">
        <f t="shared" si="7"/>
        <v>0</v>
      </c>
      <c r="G110" s="3">
        <f t="shared" si="8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0"/>
        <v>0.38095238095238093</v>
      </c>
      <c r="K110" s="3">
        <f t="shared" si="9"/>
        <v>0.38095238095238093</v>
      </c>
    </row>
    <row r="111" spans="1:11" ht="12.75">
      <c r="A111" s="2">
        <v>44743</v>
      </c>
      <c r="F111" s="5"/>
      <c r="G111" s="3"/>
      <c r="H111" s="3"/>
      <c r="I111" s="3"/>
      <c r="J111" s="3">
        <f>(D100+D101+D102+D103+D104+D105+D106+D107+D108+D109+D110+D111)/((B100+E110)/2)</f>
        <v>0.38095238095238093</v>
      </c>
      <c r="K111" s="3">
        <f>((L100-O100)+(L101-O101)+(L102-O102)+(L103-O103)+(L104-O104)+(L105-O105)+(L106-O106)+(L107-O107)+(L108-O108)+(L109-O109)+(L110-O110)+(L111-O111))/((B100+E110)/2)</f>
        <v>0.38095238095238093</v>
      </c>
    </row>
    <row r="112" spans="1:11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0.38095238095238093</v>
      </c>
      <c r="K112" s="3">
        <f>((L101-O101)+(L102-O102)+(L103-O103)+(L104-O104)+(L105-O105)+(L106-O106)+(L107-O107)+(L108-O108)+(L109-O109)+(L110-O110)+(L111-O111)+(L112-O112))/((B101+E110)/2)</f>
        <v>0.38095238095238093</v>
      </c>
    </row>
    <row r="113" spans="1:11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0.38095238095238093</v>
      </c>
      <c r="K113" s="3">
        <f>((L102-O102)+(L103-O103)+(L104-O104)+(L105-O105)+(L106-O106)+(L107-O107)+(L108-O108)+(L109-O109)+(L110-O110)+(L111-O111)+(L112-O112)+(L113-O113))/((B102+E110)/2)</f>
        <v>0.38095238095238093</v>
      </c>
    </row>
    <row r="114" spans="1:11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0.38095238095238093</v>
      </c>
      <c r="K114" s="3">
        <f>((L103-O103)+(L104-O104)+(L105-O105)+(L106-O106)+(L107-O107)+(L108-O108)+(L109-O109)+(L110-O110)+(L111-O111)+(L112-O112)+(L113-O113)+(L114-O114))/((B103+E110)/2)</f>
        <v>0.38095238095238093</v>
      </c>
    </row>
    <row r="115" spans="1:11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0.38095238095238093</v>
      </c>
      <c r="K115" s="3">
        <f>((L104-O104)+(L105-O105)+(L106-O106)+(L107-O107)+(L108-O108)+(L109-O109)+(L110-O110)+(L111-O111)+(L112-O112)+(L113-O113)+(L114-O114)+(L115-O115))/((B104+E110)/2)</f>
        <v>0.38095238095238093</v>
      </c>
    </row>
    <row r="116" spans="1:11" ht="12.75">
      <c r="A116" s="2">
        <v>44896</v>
      </c>
      <c r="F116" s="5"/>
      <c r="G116" s="3"/>
      <c r="H116" s="3"/>
      <c r="I116" s="3"/>
      <c r="J116" s="3">
        <f>(D105+D106+D107+D108+D109+D110)/((B105+E110)/2)</f>
        <v>0.21052631578947367</v>
      </c>
      <c r="K116" s="3">
        <f>((L105-O105)+(L106-O106)+(L107-O107)+(L108-O108)+(L109-O109)+(L110-O110)+(L111-O111)+(L112-O112)+(L113-O113)+(L114-O114)+(L115-O115)+(L116-O116))/((B105+E110)/2)</f>
        <v>0.21052631578947367</v>
      </c>
    </row>
    <row r="117" spans="1:11" ht="12.75">
      <c r="A117" s="2">
        <v>44927</v>
      </c>
      <c r="F117" s="5"/>
      <c r="G117" s="3"/>
      <c r="H117" s="3"/>
      <c r="I117" s="3"/>
      <c r="J117" s="3">
        <f>(D106+D107+D108+D109+D110)/((B106+E110)/2)</f>
        <v>0.21052631578947367</v>
      </c>
      <c r="K117" s="3">
        <f>((L106-O106)+(L107-O107)+(L108-O108)+(L109-O109)+(L110-O110)+(L111-O111)+(L112-O112)+(L113-O113)+(L114-O114)+(L115-O115)+(L116-O116)+(L117-O117))/((B106+E110)/2)</f>
        <v>0.21052631578947367</v>
      </c>
    </row>
    <row r="118" spans="1:11" ht="12.75">
      <c r="A118" s="2">
        <v>44958</v>
      </c>
      <c r="F118" s="5"/>
      <c r="G118" s="3"/>
      <c r="H118" s="3"/>
      <c r="I118" s="3"/>
      <c r="J118" s="3">
        <f>(D107+D108+D109+D110)/((B107+E110)/2)</f>
        <v>0.1111111111111111</v>
      </c>
      <c r="K118" s="3">
        <f>((L107-O107)+(L108-O108)+(L109-O109)+(L110-O110)+(L111-O111)+(L112-O112)+(L113-O113)+(L114-O114)+(L115-O115)+(L116-O116)+(L117-O117)+(L118-O118))/((B107+E110)/2)</f>
        <v>0.1111111111111111</v>
      </c>
    </row>
    <row r="119" spans="1:11" ht="12.75">
      <c r="A119" s="2"/>
      <c r="F119" s="5"/>
      <c r="G119" s="3"/>
      <c r="H119" s="3"/>
      <c r="I119" s="3"/>
      <c r="J119" s="3"/>
      <c r="K119" s="3"/>
    </row>
    <row r="120" spans="1:11" ht="13.5" thickBot="1">
      <c r="A120" s="25" t="s">
        <v>17</v>
      </c>
      <c r="F120" s="5"/>
      <c r="G120" s="3"/>
      <c r="H120" s="3"/>
      <c r="I120" s="3"/>
      <c r="J120" s="3"/>
      <c r="K120" s="3"/>
    </row>
    <row r="121" spans="1:11" ht="13.5" thickTop="1">
      <c r="A121" s="20">
        <v>44743</v>
      </c>
      <c r="B121" s="21">
        <v>10</v>
      </c>
      <c r="C121" s="21">
        <v>2</v>
      </c>
      <c r="D121" s="21">
        <v>0</v>
      </c>
      <c r="E121" s="21">
        <f aca="true" t="shared" si="11" ref="E121:E127">B121+C121-D121</f>
        <v>12</v>
      </c>
      <c r="F121" s="22">
        <f aca="true" t="shared" si="12" ref="F121:F127">C121-D121</f>
        <v>2</v>
      </c>
      <c r="G121" s="23">
        <f aca="true" t="shared" si="13" ref="G121:G127">D121/((B121+E121)/2)</f>
        <v>0</v>
      </c>
      <c r="H121" s="23">
        <f>(D105+D106+D107+D108+D109+D110+D121)/(($B$105+E121)/2)</f>
        <v>0.18181818181818182</v>
      </c>
      <c r="I121" s="23">
        <f>(D121)/(($B$121+E121)/2)</f>
        <v>0</v>
      </c>
      <c r="J121" s="23"/>
      <c r="K121" s="23"/>
    </row>
    <row r="122" spans="1:11" ht="12.75">
      <c r="A122" s="2">
        <v>44774</v>
      </c>
      <c r="B122" s="24">
        <v>12</v>
      </c>
      <c r="C122" s="24">
        <v>1</v>
      </c>
      <c r="D122" s="24">
        <v>0</v>
      </c>
      <c r="E122">
        <f t="shared" si="11"/>
        <v>13</v>
      </c>
      <c r="F122" s="5">
        <f t="shared" si="12"/>
        <v>1</v>
      </c>
      <c r="G122" s="3">
        <f t="shared" si="13"/>
        <v>0</v>
      </c>
      <c r="H122" s="3">
        <f>(D105+D106+D107+D108+D109+D110+D121+D122)/(($B$105+E122)/2)</f>
        <v>0.17391304347826086</v>
      </c>
      <c r="I122" s="3">
        <f>(D121+D122)/(($B$121+E122)/2)</f>
        <v>0</v>
      </c>
      <c r="J122" s="3"/>
      <c r="K122" s="3"/>
    </row>
    <row r="123" spans="1:11" ht="12.75">
      <c r="A123" s="2">
        <v>44805</v>
      </c>
      <c r="B123" s="24">
        <v>13</v>
      </c>
      <c r="C123" s="24">
        <v>0</v>
      </c>
      <c r="D123" s="24">
        <v>0</v>
      </c>
      <c r="E123">
        <f t="shared" si="11"/>
        <v>13</v>
      </c>
      <c r="F123" s="5">
        <f t="shared" si="12"/>
        <v>0</v>
      </c>
      <c r="G123" s="3">
        <f t="shared" si="13"/>
        <v>0</v>
      </c>
      <c r="H123" s="3">
        <f>(D105+D106+D107+D108+D109+D110+D121+D122+D123)/(($B$105+E123)/2)</f>
        <v>0.17391304347826086</v>
      </c>
      <c r="I123" s="3">
        <f>(D121+D122+D123)/(($B$121+E123)/2)</f>
        <v>0</v>
      </c>
      <c r="J123" s="3"/>
      <c r="K123" s="3"/>
    </row>
    <row r="124" spans="1:12" ht="12.75">
      <c r="A124" s="2">
        <v>44835</v>
      </c>
      <c r="B124" s="24">
        <v>13</v>
      </c>
      <c r="C124" s="24">
        <v>0</v>
      </c>
      <c r="D124" s="24">
        <v>1</v>
      </c>
      <c r="E124">
        <f t="shared" si="11"/>
        <v>12</v>
      </c>
      <c r="F124" s="5">
        <f t="shared" si="12"/>
        <v>-1</v>
      </c>
      <c r="G124" s="3">
        <f t="shared" si="13"/>
        <v>0.08</v>
      </c>
      <c r="H124" s="3">
        <f>(D105+D106+D107+D108+D109+D110+D121+D122+D123+D124)/(($B$105+E124)/2)</f>
        <v>0.2727272727272727</v>
      </c>
      <c r="I124" s="3">
        <f>(D121+D122+D123+D124)/(($B$121+E124)/2)</f>
        <v>0.09090909090909091</v>
      </c>
      <c r="L124">
        <v>1</v>
      </c>
    </row>
    <row r="125" spans="1:12" ht="12.75">
      <c r="A125" s="2">
        <v>44866</v>
      </c>
      <c r="B125" s="24">
        <v>12</v>
      </c>
      <c r="C125" s="24">
        <v>1</v>
      </c>
      <c r="D125" s="24">
        <v>1</v>
      </c>
      <c r="E125">
        <f t="shared" si="11"/>
        <v>12</v>
      </c>
      <c r="F125" s="5">
        <f t="shared" si="12"/>
        <v>0</v>
      </c>
      <c r="G125" s="3">
        <f t="shared" si="13"/>
        <v>0.08333333333333333</v>
      </c>
      <c r="H125" s="3">
        <f>(D105+D106+D107+D108+D109+D110+D121+D122+D123+D124+D125)/(($B$105+E125)/2)</f>
        <v>0.36363636363636365</v>
      </c>
      <c r="I125" s="3">
        <f>(D121+D122+D123+D124+D125)/(($B$121+E125)/2)</f>
        <v>0.18181818181818182</v>
      </c>
      <c r="L125">
        <v>1</v>
      </c>
    </row>
    <row r="126" spans="1:9" ht="12.75">
      <c r="A126" s="2">
        <v>44896</v>
      </c>
      <c r="B126" s="24">
        <v>12</v>
      </c>
      <c r="C126" s="24">
        <v>0</v>
      </c>
      <c r="D126" s="24">
        <v>0</v>
      </c>
      <c r="E126">
        <f t="shared" si="11"/>
        <v>12</v>
      </c>
      <c r="F126" s="5">
        <f t="shared" si="12"/>
        <v>0</v>
      </c>
      <c r="G126" s="3">
        <f t="shared" si="13"/>
        <v>0</v>
      </c>
      <c r="H126" s="3">
        <f>(D105+D106+D107+D108+D109+D110+D121+D122+D123+D124+D125+D126)/(($B$105+E126)/2)</f>
        <v>0.36363636363636365</v>
      </c>
      <c r="I126" s="3">
        <f>(D121+D122+D123+D124+D125+D126)/(($B$121+E126)/2)</f>
        <v>0.18181818181818182</v>
      </c>
    </row>
    <row r="127" spans="1:9" ht="12.75">
      <c r="A127" s="2">
        <v>44927</v>
      </c>
      <c r="B127" s="24">
        <v>12</v>
      </c>
      <c r="C127" s="24">
        <v>1</v>
      </c>
      <c r="D127" s="24">
        <v>0</v>
      </c>
      <c r="E127">
        <f t="shared" si="11"/>
        <v>13</v>
      </c>
      <c r="F127" s="5">
        <f t="shared" si="12"/>
        <v>1</v>
      </c>
      <c r="G127" s="3">
        <f t="shared" si="13"/>
        <v>0</v>
      </c>
      <c r="H127" s="3">
        <f>(D127)/(($B$127+E127)/2)</f>
        <v>0</v>
      </c>
      <c r="I127" s="3">
        <f>(D121+D122+D123+D124+D125+D126+D127)/(($B$121+E127)/2)</f>
        <v>0.17391304347826086</v>
      </c>
    </row>
    <row r="128" spans="1:12" ht="12.75">
      <c r="A128" s="2">
        <v>44958</v>
      </c>
      <c r="B128" s="24">
        <v>13</v>
      </c>
      <c r="C128" s="24">
        <v>0</v>
      </c>
      <c r="D128" s="24">
        <v>1</v>
      </c>
      <c r="E128">
        <f>B128+C128-D128</f>
        <v>12</v>
      </c>
      <c r="F128" s="5">
        <f>C128-D128</f>
        <v>-1</v>
      </c>
      <c r="G128" s="3">
        <f>D128/((B128+E128)/2)</f>
        <v>0.08</v>
      </c>
      <c r="H128" s="3">
        <f>(D127+D128)/(($B$127+E128)/2)</f>
        <v>0.08333333333333333</v>
      </c>
      <c r="I128" s="3">
        <f>(D121+D122+D123+D124+D125+D126+D127+D128)/(($B$121+E128)/2)</f>
        <v>0.2727272727272727</v>
      </c>
      <c r="L128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101">
      <selection activeCell="K118" sqref="K11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.75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.75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.75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.75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.75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.75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.75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6" ht="12.75">
      <c r="A111" s="9">
        <v>44743</v>
      </c>
      <c r="B111" s="10">
        <f>SUM('CHS CM'!B111+'LSF CM'!B3+'One Hope CM'!B111)</f>
        <v>114.5</v>
      </c>
      <c r="C111" s="10">
        <f>SUM('CHS CM'!C111+'LSF CM'!C3+'One Hope CM'!C111)</f>
        <v>12</v>
      </c>
      <c r="D111" s="10">
        <f>SUM('CHS CM'!D111+'LSF CM'!D3+'One Hope CM'!D111)</f>
        <v>7</v>
      </c>
      <c r="E111" s="10">
        <f aca="true" t="shared" si="18" ref="E111:E116">B111+C111-D111</f>
        <v>119.5</v>
      </c>
      <c r="F111" s="11">
        <f aca="true" t="shared" si="19" ref="F111:F116">C111-D111</f>
        <v>5</v>
      </c>
      <c r="G111" s="15">
        <f aca="true" t="shared" si="20" ref="G111:G116">D111/((B111+E111)/2)</f>
        <v>0.05982905982905983</v>
      </c>
      <c r="H111" s="15">
        <f>(D105+D106+D107+D108+D109+D110+D111)/(($B$105+E111)/2)</f>
        <v>0.5112107623318386</v>
      </c>
      <c r="I111" s="15">
        <f>(D111)/(($B$111+E111)/2)</f>
        <v>0.05982905982905983</v>
      </c>
      <c r="J111" s="15">
        <f aca="true" t="shared" si="21" ref="J111:J116">(D100+D101+D102+D103+D104+D105+D106+D107+D108+D109+D110+D111)/((B100+E111)/2)</f>
        <v>0.8530020703933747</v>
      </c>
      <c r="K111" s="15">
        <f aca="true" t="shared" si="22" ref="K111:K116">((L100-O100)+(L101-O101)+(L102-O102)+(L103-O103)+(L104-O104)+(L105-O105)+(L106-O106)+(L107-O107)+(L108-O108)+(L109-O109)+(L110-O110)+(L111-O111))/((B100+E111)/2)</f>
        <v>0.8033126293995859</v>
      </c>
      <c r="L111" s="10">
        <v>7</v>
      </c>
      <c r="M111" s="10"/>
      <c r="P111" s="6" t="s">
        <v>16</v>
      </c>
    </row>
    <row r="112" spans="1:13" ht="12.75">
      <c r="A112" s="2">
        <v>44774</v>
      </c>
      <c r="B112" s="16">
        <f>SUM('CHS CM'!B112+'LSF CM'!B4+'One Hope CM'!B112)</f>
        <v>119.5</v>
      </c>
      <c r="C112" s="16">
        <f>SUM('CHS CM'!C112+'LSF CM'!C4+'One Hope CM'!C112)</f>
        <v>10</v>
      </c>
      <c r="D112" s="16">
        <f>SUM('CHS CM'!D112+'LSF CM'!D4+'One Hope CM'!D112)</f>
        <v>5</v>
      </c>
      <c r="E112" s="16">
        <f t="shared" si="18"/>
        <v>124.5</v>
      </c>
      <c r="F112" s="17">
        <f t="shared" si="19"/>
        <v>5</v>
      </c>
      <c r="G112" s="18">
        <f t="shared" si="20"/>
        <v>0.040983606557377046</v>
      </c>
      <c r="H112" s="18">
        <f>(D105+D106+D107+D108+D109+D110+D111+D112)/(($B$105+E112)/2)</f>
        <v>0.543859649122807</v>
      </c>
      <c r="I112" s="18">
        <f>(D111+D112)/(($B$111+E112)/2)</f>
        <v>0.100418410041841</v>
      </c>
      <c r="J112" s="18">
        <f t="shared" si="21"/>
        <v>0.8228105906313645</v>
      </c>
      <c r="K112" s="18">
        <f t="shared" si="22"/>
        <v>0.7657841140529531</v>
      </c>
      <c r="L112">
        <v>4</v>
      </c>
      <c r="M112">
        <v>1</v>
      </c>
    </row>
    <row r="113" spans="1:12" ht="12.75">
      <c r="A113" s="2">
        <v>44805</v>
      </c>
      <c r="B113" s="16">
        <f>SUM('CHS CM'!B113+'LSF CM'!B5+'One Hope CM'!B113)</f>
        <v>124.5</v>
      </c>
      <c r="C113" s="16">
        <f>SUM('CHS CM'!C113+'LSF CM'!C5+'One Hope CM'!C113)</f>
        <v>10</v>
      </c>
      <c r="D113" s="16">
        <f>SUM('CHS CM'!D113+'LSF CM'!D5+'One Hope CM'!D113)</f>
        <v>3</v>
      </c>
      <c r="E113" s="16">
        <f t="shared" si="18"/>
        <v>131.5</v>
      </c>
      <c r="F113" s="17">
        <f t="shared" si="19"/>
        <v>7</v>
      </c>
      <c r="G113" s="18">
        <f t="shared" si="20"/>
        <v>0.0234375</v>
      </c>
      <c r="H113" s="18">
        <f>(D105+D106+D107+D108+D109+D110+D111+D112+D113)/(($B$105+E113)/2)</f>
        <v>0.5531914893617021</v>
      </c>
      <c r="I113" s="18">
        <f>(D111+D112+D113)/(($B$111+E113)/2)</f>
        <v>0.12195121951219512</v>
      </c>
      <c r="J113" s="18">
        <f t="shared" si="21"/>
        <v>0.7695390781563126</v>
      </c>
      <c r="K113" s="18">
        <f t="shared" si="22"/>
        <v>0.7134268537074149</v>
      </c>
      <c r="L113">
        <v>3</v>
      </c>
    </row>
    <row r="114" spans="1:13" ht="12.75">
      <c r="A114" s="2">
        <v>44835</v>
      </c>
      <c r="B114" s="16">
        <f>SUM('CHS CM'!B114+'LSF CM'!B6+'One Hope CM'!B114)</f>
        <v>131.5</v>
      </c>
      <c r="C114" s="16">
        <f>SUM('CHS CM'!C114+'LSF CM'!C6+'One Hope CM'!C114)</f>
        <v>5</v>
      </c>
      <c r="D114" s="16">
        <f>SUM('CHS CM'!D114+'LSF CM'!D6+'One Hope CM'!D114)</f>
        <v>6</v>
      </c>
      <c r="E114" s="16">
        <f t="shared" si="18"/>
        <v>130.5</v>
      </c>
      <c r="F114" s="17">
        <f t="shared" si="19"/>
        <v>-1</v>
      </c>
      <c r="G114" s="18">
        <f t="shared" si="20"/>
        <v>0.04580152671755725</v>
      </c>
      <c r="H114" s="18">
        <f>(D105+D106+D107+D108+D109+D110+D111+D112+D113+D114)/(($B$105+E114)/2)</f>
        <v>0.6068376068376068</v>
      </c>
      <c r="I114" s="18">
        <f>(D111+D112+D113+D114)/(($B$111+E114)/2)</f>
        <v>0.17142857142857143</v>
      </c>
      <c r="J114" s="18">
        <f t="shared" si="21"/>
        <v>0.7443762781186094</v>
      </c>
      <c r="K114" s="18">
        <f t="shared" si="22"/>
        <v>0.6871165644171779</v>
      </c>
      <c r="L114">
        <v>5</v>
      </c>
      <c r="M114">
        <v>1</v>
      </c>
    </row>
    <row r="115" spans="1:13" ht="12.75">
      <c r="A115" s="2">
        <v>44866</v>
      </c>
      <c r="B115" s="16">
        <f>SUM('CHS CM'!B115+'LSF CM'!B7+'One Hope CM'!B115)</f>
        <v>130.5</v>
      </c>
      <c r="C115" s="16">
        <f>SUM('CHS CM'!C115+'LSF CM'!C7+'One Hope CM'!C115)</f>
        <v>3</v>
      </c>
      <c r="D115" s="16">
        <f>SUM('CHS CM'!D115+'LSF CM'!D7+'One Hope CM'!D115)</f>
        <v>7</v>
      </c>
      <c r="E115" s="16">
        <f t="shared" si="18"/>
        <v>126.5</v>
      </c>
      <c r="F115" s="17">
        <f t="shared" si="19"/>
        <v>-4</v>
      </c>
      <c r="G115" s="18">
        <f t="shared" si="20"/>
        <v>0.054474708171206226</v>
      </c>
      <c r="H115" s="18">
        <f>(D105+D106+D107+D108+D109+D110+D111+D112+D113+D114+D115)/(($B$105+E115)/2)</f>
        <v>0.6782608695652174</v>
      </c>
      <c r="I115" s="18">
        <f>(D111+D112+D113+D114+D115)/(($B$111+E115)/2)</f>
        <v>0.23236514522821577</v>
      </c>
      <c r="J115" s="18">
        <f t="shared" si="21"/>
        <v>0.7565217391304347</v>
      </c>
      <c r="K115" s="18">
        <f t="shared" si="22"/>
        <v>0.6869565217391305</v>
      </c>
      <c r="L115">
        <v>6</v>
      </c>
      <c r="M115">
        <v>1</v>
      </c>
    </row>
    <row r="116" spans="1:12" ht="12.75">
      <c r="A116" s="2">
        <v>44896</v>
      </c>
      <c r="B116" s="16">
        <f>SUM('CHS CM'!B116+'LSF CM'!B8+'One Hope CM'!B116)</f>
        <v>126.5</v>
      </c>
      <c r="C116" s="16">
        <f>SUM('CHS CM'!C116+'LSF CM'!C8+'One Hope CM'!C116)</f>
        <v>5</v>
      </c>
      <c r="D116" s="16">
        <f>SUM('CHS CM'!D116+'LSF CM'!D8+'One Hope CM'!D116)</f>
        <v>7</v>
      </c>
      <c r="E116" s="16">
        <f t="shared" si="18"/>
        <v>124.5</v>
      </c>
      <c r="F116" s="17">
        <f t="shared" si="19"/>
        <v>-2</v>
      </c>
      <c r="G116" s="18">
        <f t="shared" si="20"/>
        <v>0.055776892430278883</v>
      </c>
      <c r="H116" s="18">
        <f>(D105+D106+D107+D108+D109+D110+D111+D112+D113+D114+D115+D116)/(($B$105+E116)/2)</f>
        <v>0.7456140350877193</v>
      </c>
      <c r="I116" s="18">
        <f>(D111+D112+D113+D114+D115+D116)/(($B$111+E116)/2)</f>
        <v>0.2928870292887029</v>
      </c>
      <c r="J116" s="18">
        <f t="shared" si="21"/>
        <v>0.7456140350877193</v>
      </c>
      <c r="K116" s="18">
        <f t="shared" si="22"/>
        <v>0.6754385964912281</v>
      </c>
      <c r="L116">
        <v>7</v>
      </c>
    </row>
    <row r="117" spans="1:12" ht="12.75">
      <c r="A117" s="2">
        <v>44927</v>
      </c>
      <c r="B117" s="16">
        <f>SUM('CHS CM'!B117+'LSF CM'!B9+'One Hope CM'!B117)</f>
        <v>124.5</v>
      </c>
      <c r="C117" s="16">
        <f>SUM('CHS CM'!C117+'LSF CM'!C9+'One Hope CM'!C117)</f>
        <v>10</v>
      </c>
      <c r="D117" s="16">
        <f>SUM('CHS CM'!D117+'LSF CM'!D9+'One Hope CM'!D117)</f>
        <v>8</v>
      </c>
      <c r="E117" s="16">
        <f>B117+C117-D117</f>
        <v>126.5</v>
      </c>
      <c r="F117" s="17">
        <f>C117-D117</f>
        <v>2</v>
      </c>
      <c r="G117" s="18">
        <f>D117/((B117+E117)/2)</f>
        <v>0.06374501992031872</v>
      </c>
      <c r="H117" s="18">
        <f>(D117)/(($B$117+E117)/2)</f>
        <v>0.06374501992031872</v>
      </c>
      <c r="I117" s="18">
        <f>(D111+D112+D113+D114+D115+D116+D117)/(($B$111+E117)/2)</f>
        <v>0.35684647302904565</v>
      </c>
      <c r="J117" s="18">
        <f>(D106+D107+D108+D109+D110+D111+D112+D113+D114+D115+D116+D117)/((B106+E117)/2)</f>
        <v>0.7391304347826086</v>
      </c>
      <c r="K117" s="18">
        <f>((L106-O106)+(L107-O107)+(L108-O108)+(L109-O109)+(L110-O110)+(L111-O111)+(L112-O112)+(L113-O113)+(L114-O114)+(L115-O115)+(L116-O116)+(L117-O117))/((B106+E117)/2)</f>
        <v>0.6695652173913044</v>
      </c>
      <c r="L117">
        <v>8</v>
      </c>
    </row>
    <row r="118" spans="1:12" ht="12.75">
      <c r="A118" s="2">
        <v>44958</v>
      </c>
      <c r="B118" s="16">
        <f>SUM('CHS CM'!B118+'LSF CM'!B10+'One Hope CM'!B118)</f>
        <v>126.5</v>
      </c>
      <c r="C118" s="16">
        <f>SUM('CHS CM'!C118+'LSF CM'!C10+'One Hope CM'!C118)</f>
        <v>3</v>
      </c>
      <c r="D118" s="16">
        <f>SUM('CHS CM'!D118+'LSF CM'!D10+'One Hope CM'!D118)</f>
        <v>9</v>
      </c>
      <c r="E118" s="16">
        <f>B118+C118-D118</f>
        <v>120.5</v>
      </c>
      <c r="F118" s="17">
        <f>C118-D118</f>
        <v>-6</v>
      </c>
      <c r="G118" s="18">
        <f>D118/((B118+E118)/2)</f>
        <v>0.0728744939271255</v>
      </c>
      <c r="H118" s="18">
        <f>(D117+D118)/(($B$117+E118)/2)</f>
        <v>0.13877551020408163</v>
      </c>
      <c r="I118" s="18">
        <f>(D111+D112+D113+D114+D115+D116+D117+D118)/(($B$111+E118)/2)</f>
        <v>0.4425531914893617</v>
      </c>
      <c r="J118" s="18">
        <f>(D107+D108+D109+D110+D111+D112+D113+D114+D115+D116+D117+D118)/((B107+E118)/2)</f>
        <v>0.7706422018348624</v>
      </c>
      <c r="K118" s="18">
        <f>((L107-O107)+(L108-O108)+(L109-O109)+(L110-O110)+(L111-O111)+(L112-O112)+(L113-O113)+(L114-O114)+(L115-O115)+(L116-O116)+(L117-O117)+(L118-O118))/((B107+E118)/2)</f>
        <v>0.6972477064220184</v>
      </c>
      <c r="L118">
        <v>9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100">
      <selection activeCell="K118" sqref="K11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.75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.75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.75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.75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6" ht="12.75">
      <c r="A111" s="9">
        <v>44743</v>
      </c>
      <c r="B111" s="10">
        <v>30</v>
      </c>
      <c r="C111" s="10">
        <v>2</v>
      </c>
      <c r="D111" s="10">
        <v>1</v>
      </c>
      <c r="E111" s="10">
        <f aca="true" t="shared" si="18" ref="E111:E116">B111+C111-D111</f>
        <v>31</v>
      </c>
      <c r="F111" s="11">
        <f aca="true" t="shared" si="19" ref="F111:F116">C111-D111</f>
        <v>1</v>
      </c>
      <c r="G111" s="15">
        <f aca="true" t="shared" si="20" ref="G111:G116">D111/((B111+E111)/2)</f>
        <v>0.03278688524590164</v>
      </c>
      <c r="H111" s="15">
        <f>(D105+D106+D107+D108+D109+D110+D111)/(($B$105+E111)/2)</f>
        <v>0.3448275862068966</v>
      </c>
      <c r="I111" s="15">
        <f>(D111)/(($B$111+E111)/2)</f>
        <v>0.03278688524590164</v>
      </c>
      <c r="J111" s="15">
        <f aca="true" t="shared" si="21" ref="J111:J116">(D100+D101+D102+D103+D104+D105+D106+D107+D108+D109+D110+D111)/((B100+E111)/2)</f>
        <v>0.5901639344262295</v>
      </c>
      <c r="K111" s="15">
        <f aca="true" t="shared" si="22" ref="K111:K116">((L100-O100)+(L101-O101)+(L102-O102)+(L103-O103)+(L104-O104)+(L105-O105)+(L106-O106)+(L107-O107)+(L108-O108)+(L109-O109)+(L110-O110)+(L111-O111))/((B100+E111)/2)</f>
        <v>0.5573770491803278</v>
      </c>
      <c r="L111" s="10">
        <v>1</v>
      </c>
      <c r="M111" s="10"/>
      <c r="P111" s="6" t="s">
        <v>16</v>
      </c>
    </row>
    <row r="112" spans="1:12" ht="12.75">
      <c r="A112" s="2">
        <v>44774</v>
      </c>
      <c r="B112">
        <v>31</v>
      </c>
      <c r="C112">
        <v>1</v>
      </c>
      <c r="D112">
        <v>0</v>
      </c>
      <c r="E112" s="16">
        <f t="shared" si="18"/>
        <v>32</v>
      </c>
      <c r="F112" s="17">
        <f t="shared" si="19"/>
        <v>1</v>
      </c>
      <c r="G112" s="18">
        <f t="shared" si="20"/>
        <v>0</v>
      </c>
      <c r="H112" s="18">
        <f>(D105+D106+D107+D108+D109+D110+D111+D112)/(($B$105+E112)/2)</f>
        <v>0.3389830508474576</v>
      </c>
      <c r="I112" s="18">
        <f>(D111+D112)/(($B$111+E112)/2)</f>
        <v>0.03225806451612903</v>
      </c>
      <c r="J112" s="18">
        <f t="shared" si="21"/>
        <v>0.5806451612903226</v>
      </c>
      <c r="K112" s="18">
        <f t="shared" si="22"/>
        <v>0.5483870967741935</v>
      </c>
      <c r="L112">
        <v>0</v>
      </c>
    </row>
    <row r="113" spans="1:12" ht="12.75">
      <c r="A113" s="2">
        <v>44805</v>
      </c>
      <c r="B113">
        <v>32</v>
      </c>
      <c r="C113">
        <v>0</v>
      </c>
      <c r="D113">
        <v>0</v>
      </c>
      <c r="E113" s="16">
        <f t="shared" si="18"/>
        <v>32</v>
      </c>
      <c r="F113" s="17">
        <f t="shared" si="19"/>
        <v>0</v>
      </c>
      <c r="G113" s="18">
        <f t="shared" si="20"/>
        <v>0</v>
      </c>
      <c r="H113" s="18">
        <f>(D105+D106+D107+D108+D109+D110+D111+D112+D113)/(($B$105+E113)/2)</f>
        <v>0.3389830508474576</v>
      </c>
      <c r="I113" s="18">
        <f>(D111+D112+D113)/(($B$111+E113)/2)</f>
        <v>0.03225806451612903</v>
      </c>
      <c r="J113" s="18">
        <f t="shared" si="21"/>
        <v>0.5333333333333333</v>
      </c>
      <c r="K113" s="18">
        <f t="shared" si="22"/>
        <v>0.5</v>
      </c>
      <c r="L113">
        <v>0</v>
      </c>
    </row>
    <row r="114" spans="1:12" ht="12.75">
      <c r="A114" s="2">
        <v>44835</v>
      </c>
      <c r="B114">
        <v>32</v>
      </c>
      <c r="C114">
        <v>1</v>
      </c>
      <c r="D114">
        <v>2</v>
      </c>
      <c r="E114" s="16">
        <f t="shared" si="18"/>
        <v>31</v>
      </c>
      <c r="F114" s="17">
        <f t="shared" si="19"/>
        <v>-1</v>
      </c>
      <c r="G114" s="18">
        <f t="shared" si="20"/>
        <v>0.06349206349206349</v>
      </c>
      <c r="H114" s="18">
        <f>(D105+D106+D107+D108+D109+D110+D111+D112+D113+D114)/(($B$105+E114)/2)</f>
        <v>0.41379310344827586</v>
      </c>
      <c r="I114" s="18">
        <f>(D111+D112+D113+D114)/(($B$111+E114)/2)</f>
        <v>0.09836065573770492</v>
      </c>
      <c r="J114" s="18">
        <f t="shared" si="21"/>
        <v>0.5517241379310345</v>
      </c>
      <c r="K114" s="18">
        <f t="shared" si="22"/>
        <v>0.5517241379310345</v>
      </c>
      <c r="L114">
        <v>2</v>
      </c>
    </row>
    <row r="115" spans="1:13" ht="12.75">
      <c r="A115" s="2">
        <v>44866</v>
      </c>
      <c r="B115">
        <v>31</v>
      </c>
      <c r="C115">
        <v>2</v>
      </c>
      <c r="D115">
        <v>2</v>
      </c>
      <c r="E115" s="16">
        <f t="shared" si="18"/>
        <v>31</v>
      </c>
      <c r="F115" s="17">
        <f t="shared" si="19"/>
        <v>0</v>
      </c>
      <c r="G115" s="18">
        <f t="shared" si="20"/>
        <v>0.06451612903225806</v>
      </c>
      <c r="H115" s="18">
        <f>(D105+D106+D107+D108+D109+D110+D111+D112+D113+D114+D115)/(($B$105+E115)/2)</f>
        <v>0.4827586206896552</v>
      </c>
      <c r="I115" s="18">
        <f>(D111+D112+D113+D114+D115)/(($B$111+E115)/2)</f>
        <v>0.16393442622950818</v>
      </c>
      <c r="J115" s="18">
        <f t="shared" si="21"/>
        <v>0.5666666666666667</v>
      </c>
      <c r="K115" s="18">
        <f t="shared" si="22"/>
        <v>0.5333333333333333</v>
      </c>
      <c r="L115">
        <v>1</v>
      </c>
      <c r="M115">
        <v>1</v>
      </c>
    </row>
    <row r="116" spans="1:12" ht="12.75">
      <c r="A116" s="2">
        <v>44896</v>
      </c>
      <c r="B116">
        <v>31</v>
      </c>
      <c r="C116">
        <v>1</v>
      </c>
      <c r="D116">
        <v>0</v>
      </c>
      <c r="E116" s="16">
        <f t="shared" si="18"/>
        <v>32</v>
      </c>
      <c r="F116" s="17">
        <f t="shared" si="19"/>
        <v>1</v>
      </c>
      <c r="G116" s="18">
        <f t="shared" si="20"/>
        <v>0</v>
      </c>
      <c r="H116" s="18">
        <f>(D105+D106+D107+D108+D109+D110+D111+D112+D113+D114+D115+D116)/(($B$105+E116)/2)</f>
        <v>0.4745762711864407</v>
      </c>
      <c r="I116" s="18">
        <f>(D111+D112+D113+D114+D115+D116)/(($B$111+E116)/2)</f>
        <v>0.16129032258064516</v>
      </c>
      <c r="J116" s="18">
        <f t="shared" si="21"/>
        <v>0.4745762711864407</v>
      </c>
      <c r="K116" s="18">
        <f t="shared" si="22"/>
        <v>0.4406779661016949</v>
      </c>
      <c r="L116">
        <v>0</v>
      </c>
    </row>
    <row r="117" spans="1:12" ht="12.75">
      <c r="A117" s="2">
        <v>44927</v>
      </c>
      <c r="B117">
        <v>32</v>
      </c>
      <c r="C117">
        <v>2</v>
      </c>
      <c r="D117">
        <v>1</v>
      </c>
      <c r="E117" s="16">
        <f>B117+C117-D117</f>
        <v>33</v>
      </c>
      <c r="F117" s="17">
        <f>C117-D117</f>
        <v>1</v>
      </c>
      <c r="G117" s="18">
        <f>D117/((B117+E117)/2)</f>
        <v>0.03076923076923077</v>
      </c>
      <c r="H117" s="18">
        <f>(D117)/(($B$117+E117)/2)</f>
        <v>0.03076923076923077</v>
      </c>
      <c r="I117" s="18">
        <f>(D111+D112+D113+D114+D115+D116+D117)/(($B$111+E117)/2)</f>
        <v>0.19047619047619047</v>
      </c>
      <c r="J117" s="18">
        <f>(D106+D107+D108+D109+D110+D111+D112+D113+D114+D115+D116+D117)/((B106+E117)/2)</f>
        <v>0.4918032786885246</v>
      </c>
      <c r="K117" s="18">
        <f>((L106-O106)+(L107-O107)+(L108-O108)+(L109-O109)+(L110-O110)+(L111-O111)+(L112-O112)+(L113-O113)+(L114-O114)+(L115-O115)+(L116-O116)+(L117-O117))/((B106+E117)/2)</f>
        <v>0.45901639344262296</v>
      </c>
      <c r="L117">
        <v>1</v>
      </c>
    </row>
    <row r="118" spans="1:12" ht="12.75">
      <c r="A118" s="2">
        <v>44958</v>
      </c>
      <c r="B118">
        <v>33</v>
      </c>
      <c r="C118">
        <v>1</v>
      </c>
      <c r="D118">
        <v>3</v>
      </c>
      <c r="E118" s="16">
        <f>B118+C118-D118</f>
        <v>31</v>
      </c>
      <c r="F118" s="17">
        <f>C118-D118</f>
        <v>-2</v>
      </c>
      <c r="G118" s="18">
        <f>D118/((B118+E118)/2)</f>
        <v>0.09375</v>
      </c>
      <c r="H118" s="18">
        <f>(D117+D118)/(($B$117+E118)/2)</f>
        <v>0.12698412698412698</v>
      </c>
      <c r="I118" s="18">
        <f>(D111+D112+D113+D114+D115+D116+D117+D118)/(($B$111+E118)/2)</f>
        <v>0.29508196721311475</v>
      </c>
      <c r="J118" s="18">
        <f>(D107+D108+D109+D110+D111+D112+D113+D114+D115+D116+D117+D118)/((B107+E118)/2)</f>
        <v>0.5614035087719298</v>
      </c>
      <c r="K118" s="18">
        <f>((L107-O107)+(L108-O108)+(L109-O109)+(L110-O110)+(L111-O111)+(L112-O112)+(L113-O113)+(L114-O114)+(L115-O115)+(L116-O116)+(L117-O117)+(L118-O118))/((B107+E118)/2)</f>
        <v>0.5263157894736842</v>
      </c>
      <c r="L118">
        <v>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zoomScaleSheetLayoutView="85" workbookViewId="0" topLeftCell="A1">
      <selection activeCell="O7" sqref="O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</row>
    <row r="16" spans="1:13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</row>
    <row r="17" spans="1:13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</row>
    <row r="18" spans="1:13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3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</row>
    <row r="23" spans="1:13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</row>
    <row r="24" spans="1:13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</row>
    <row r="25" spans="1:13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3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3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</row>
    <row r="30" spans="1:13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</row>
    <row r="31" spans="1:13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</row>
    <row r="32" spans="1:13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</row>
    <row r="33" spans="1:13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</row>
    <row r="34" spans="1:13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</row>
    <row r="35" spans="1:13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</row>
    <row r="36" spans="1:12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</row>
    <row r="37" spans="1:13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</row>
    <row r="38" spans="1:13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</row>
    <row r="39" spans="1:12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</row>
    <row r="40" spans="1:12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</row>
    <row r="41" spans="1:12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</row>
    <row r="42" spans="1:12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</row>
    <row r="43" spans="1:13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</row>
    <row r="44" spans="1:12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2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</row>
    <row r="47" spans="1:12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</row>
    <row r="48" spans="1:12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</row>
    <row r="49" spans="1:12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</row>
    <row r="50" spans="1:12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</row>
    <row r="51" spans="1:12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</row>
    <row r="52" spans="1:13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</row>
    <row r="53" spans="1:12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</row>
    <row r="54" spans="1:12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</row>
    <row r="55" spans="1:12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</row>
    <row r="56" spans="1:12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</row>
    <row r="57" spans="1:12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2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</row>
    <row r="61" spans="1:12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</row>
    <row r="62" spans="1:13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</row>
    <row r="63" spans="1:12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</row>
    <row r="64" spans="1:13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</row>
    <row r="65" spans="1:12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</row>
    <row r="66" spans="1:13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</row>
    <row r="67" spans="1:12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</row>
    <row r="68" spans="1:12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</row>
    <row r="69" spans="1:12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</row>
    <row r="70" spans="1:12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2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</row>
    <row r="73" spans="1:12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</row>
    <row r="74" spans="1:12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</row>
    <row r="75" spans="1:12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</row>
    <row r="76" spans="1:12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</row>
    <row r="77" spans="1:12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</row>
    <row r="78" spans="1:12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2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2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</row>
    <row r="86" spans="1:12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</row>
    <row r="87" spans="1:12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2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</row>
    <row r="91" spans="1:12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</row>
    <row r="92" spans="1:12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</row>
    <row r="93" spans="1:12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</row>
    <row r="94" spans="1:12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3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</row>
    <row r="97" spans="1:12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2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</row>
    <row r="100" spans="1:12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</row>
    <row r="101" spans="1:12" ht="12.75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</row>
    <row r="102" spans="1:13" ht="12.75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</row>
    <row r="103" spans="1:12" ht="12.75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</row>
    <row r="104" spans="1:12" ht="12.75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</row>
    <row r="105" spans="1:12" ht="12.75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</row>
    <row r="106" spans="1:12" ht="12.75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</row>
    <row r="107" spans="1:13" ht="12.75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</row>
    <row r="108" spans="1:12" ht="12.75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</row>
    <row r="109" spans="1:13" ht="12.75">
      <c r="A109" s="2">
        <v>44682</v>
      </c>
      <c r="B109">
        <v>28</v>
      </c>
      <c r="C109">
        <v>2</v>
      </c>
      <c r="D109">
        <v>4</v>
      </c>
      <c r="E109">
        <f t="shared" si="22"/>
        <v>26</v>
      </c>
      <c r="F109" s="5">
        <f t="shared" si="23"/>
        <v>-2</v>
      </c>
      <c r="G109" s="3">
        <f t="shared" si="24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20"/>
        <v>0.9538461538461539</v>
      </c>
      <c r="K109" s="3">
        <f t="shared" si="21"/>
        <v>0.8615384615384616</v>
      </c>
      <c r="L109">
        <v>3</v>
      </c>
      <c r="M109">
        <v>1</v>
      </c>
    </row>
    <row r="110" spans="1:12" ht="12.75">
      <c r="A110" s="2">
        <v>44713</v>
      </c>
      <c r="B110">
        <v>26</v>
      </c>
      <c r="C110">
        <v>8</v>
      </c>
      <c r="D110">
        <v>2</v>
      </c>
      <c r="E110">
        <f t="shared" si="22"/>
        <v>32</v>
      </c>
      <c r="F110" s="5">
        <f t="shared" si="23"/>
        <v>6</v>
      </c>
      <c r="G110" s="3">
        <f t="shared" si="24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20"/>
        <v>0.9295774647887324</v>
      </c>
      <c r="K110" s="3">
        <f t="shared" si="21"/>
        <v>0.8450704225352113</v>
      </c>
      <c r="L110">
        <v>2</v>
      </c>
    </row>
    <row r="111" spans="1:12" ht="12.75">
      <c r="A111" s="2">
        <v>44743</v>
      </c>
      <c r="B111">
        <v>32</v>
      </c>
      <c r="C111">
        <v>3</v>
      </c>
      <c r="D111">
        <v>1</v>
      </c>
      <c r="E111">
        <f aca="true" t="shared" si="25" ref="E111:E116">B111+C111-D111</f>
        <v>34</v>
      </c>
      <c r="F111" s="5">
        <f aca="true" t="shared" si="26" ref="F111:F116">C111-D111</f>
        <v>2</v>
      </c>
      <c r="G111" s="3">
        <f aca="true" t="shared" si="27" ref="G111:G116"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 aca="true" t="shared" si="28" ref="J111:J116">(D100+D101+D102+D103+D104+D105+D106+D107+D108+D109+D110+D111)/((B100+E111)/2)</f>
        <v>0.8695652173913043</v>
      </c>
      <c r="K111" s="3">
        <f aca="true" t="shared" si="29" ref="K111:K116">((L100-O100)+(L101-O101)+(L102-O102)+(L103-O103)+(L104-O104)+(L105-O105)+(L106-O106)+(L107-O107)+(L108-O108)+(L109-O109)+(L110-O110)+(L111-O111))/((B100+E111)/2)</f>
        <v>0.782608695652174</v>
      </c>
      <c r="L111">
        <v>1</v>
      </c>
    </row>
    <row r="112" spans="1:13" ht="12.75">
      <c r="A112" s="2">
        <v>44774</v>
      </c>
      <c r="B112">
        <v>34</v>
      </c>
      <c r="C112">
        <v>6</v>
      </c>
      <c r="D112">
        <v>2</v>
      </c>
      <c r="E112">
        <f t="shared" si="25"/>
        <v>38</v>
      </c>
      <c r="F112" s="5">
        <f t="shared" si="26"/>
        <v>4</v>
      </c>
      <c r="G112" s="3">
        <f t="shared" si="27"/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 t="shared" si="28"/>
        <v>0.8285714285714286</v>
      </c>
      <c r="K112" s="3">
        <f t="shared" si="29"/>
        <v>0.7142857142857143</v>
      </c>
      <c r="L112">
        <v>1</v>
      </c>
      <c r="M112">
        <v>1</v>
      </c>
    </row>
    <row r="113" spans="1:12" ht="12.75">
      <c r="A113" s="2">
        <v>44805</v>
      </c>
      <c r="B113">
        <v>38</v>
      </c>
      <c r="C113">
        <v>5</v>
      </c>
      <c r="D113">
        <v>0</v>
      </c>
      <c r="E113">
        <f t="shared" si="25"/>
        <v>43</v>
      </c>
      <c r="F113" s="5">
        <f t="shared" si="26"/>
        <v>5</v>
      </c>
      <c r="G113" s="3">
        <f t="shared" si="27"/>
        <v>0</v>
      </c>
      <c r="H113" s="3">
        <f>(D105+D106+D107+D108+D109+D110+D111+D112+D113)/(($B$105+E113)/2)</f>
        <v>0.47058823529411764</v>
      </c>
      <c r="I113" s="3">
        <f>(D111+D112+D113)/(($B$111+E113)/2)</f>
        <v>0.08</v>
      </c>
      <c r="J113" s="3">
        <f t="shared" si="28"/>
        <v>0.6944444444444444</v>
      </c>
      <c r="K113" s="3">
        <f t="shared" si="29"/>
        <v>0.5833333333333334</v>
      </c>
      <c r="L113">
        <v>0</v>
      </c>
    </row>
    <row r="114" spans="1:13" ht="12.75">
      <c r="A114" s="2">
        <v>44835</v>
      </c>
      <c r="B114">
        <v>43</v>
      </c>
      <c r="C114">
        <v>0</v>
      </c>
      <c r="D114">
        <v>3</v>
      </c>
      <c r="E114">
        <f t="shared" si="25"/>
        <v>40</v>
      </c>
      <c r="F114" s="5">
        <f t="shared" si="26"/>
        <v>-3</v>
      </c>
      <c r="G114" s="3">
        <f t="shared" si="27"/>
        <v>0.07228915662650602</v>
      </c>
      <c r="H114" s="3">
        <f>(D105+D106+D107+D108+D109+D110+D111+D112+D113+D114)/(($B$105+E114)/2)</f>
        <v>0.5846153846153846</v>
      </c>
      <c r="I114" s="3">
        <f>(D111+D112+D113+D114)/(($B$111+E114)/2)</f>
        <v>0.16666666666666666</v>
      </c>
      <c r="J114" s="3">
        <f t="shared" si="28"/>
        <v>0.7058823529411765</v>
      </c>
      <c r="K114" s="3">
        <f t="shared" si="29"/>
        <v>0.5882352941176471</v>
      </c>
      <c r="L114">
        <v>2</v>
      </c>
      <c r="M114">
        <v>1</v>
      </c>
    </row>
    <row r="115" spans="1:13" ht="12.75">
      <c r="A115" s="2">
        <v>44866</v>
      </c>
      <c r="B115">
        <v>40</v>
      </c>
      <c r="C115">
        <v>0</v>
      </c>
      <c r="D115">
        <v>3</v>
      </c>
      <c r="E115">
        <f t="shared" si="25"/>
        <v>37</v>
      </c>
      <c r="F115" s="5">
        <f t="shared" si="26"/>
        <v>-3</v>
      </c>
      <c r="G115" s="3">
        <f t="shared" si="27"/>
        <v>0.07792207792207792</v>
      </c>
      <c r="H115" s="3">
        <f>(D105+D106+D107+D108+D109+D110+D111+D112+D113+D114+D115)/(($B$105+E115)/2)</f>
        <v>0.7096774193548387</v>
      </c>
      <c r="I115" s="3">
        <f>(D111+D112+D113+D114+D115)/(($B$111+E115)/2)</f>
        <v>0.2608695652173913</v>
      </c>
      <c r="J115" s="3">
        <f t="shared" si="28"/>
        <v>0.7540983606557377</v>
      </c>
      <c r="K115" s="3">
        <f t="shared" si="29"/>
        <v>0.5901639344262295</v>
      </c>
      <c r="L115">
        <v>2</v>
      </c>
      <c r="M115">
        <v>1</v>
      </c>
    </row>
    <row r="116" spans="1:12" ht="12.75">
      <c r="A116" s="2">
        <v>44896</v>
      </c>
      <c r="B116">
        <v>37</v>
      </c>
      <c r="C116">
        <v>3</v>
      </c>
      <c r="D116">
        <v>3</v>
      </c>
      <c r="E116">
        <f t="shared" si="25"/>
        <v>37</v>
      </c>
      <c r="F116" s="5">
        <f t="shared" si="26"/>
        <v>0</v>
      </c>
      <c r="G116" s="3">
        <f t="shared" si="27"/>
        <v>0.08108108108108109</v>
      </c>
      <c r="H116" s="3">
        <f>(D105+D106+D107+D108+D109+D110+D111+D112+D113+D114+D115+D116)/(($B$105+E116)/2)</f>
        <v>0.8064516129032258</v>
      </c>
      <c r="I116" s="3">
        <f>(D111+D112+D113+D114+D115+D116)/(($B$111+E116)/2)</f>
        <v>0.34782608695652173</v>
      </c>
      <c r="J116" s="3">
        <f t="shared" si="28"/>
        <v>0.8064516129032258</v>
      </c>
      <c r="K116" s="3">
        <f t="shared" si="29"/>
        <v>0.6451612903225806</v>
      </c>
      <c r="L116">
        <v>3</v>
      </c>
    </row>
    <row r="117" spans="1:12" ht="12.75">
      <c r="A117" s="2">
        <v>44927</v>
      </c>
      <c r="B117">
        <v>37</v>
      </c>
      <c r="C117">
        <v>5</v>
      </c>
      <c r="D117">
        <v>4</v>
      </c>
      <c r="E117">
        <f>B117+C117-D117</f>
        <v>38</v>
      </c>
      <c r="F117" s="5">
        <f>C117-D117</f>
        <v>1</v>
      </c>
      <c r="G117" s="3">
        <f>D117/((B117+E117)/2)</f>
        <v>0.10666666666666667</v>
      </c>
      <c r="H117" s="3">
        <f>(D117)/(($B$117+E117)/2)</f>
        <v>0.10666666666666667</v>
      </c>
      <c r="I117" s="3">
        <f>(D111+D112+D113+D114+D115+D116+D117)/(($B$111+E117)/2)</f>
        <v>0.45714285714285713</v>
      </c>
      <c r="J117" s="3">
        <f>(D106+D107+D108+D109+D110+D111+D112+D113+D114+D115+D116+D117)/((B106+E117)/2)</f>
        <v>0.8253968253968254</v>
      </c>
      <c r="K117" s="3">
        <f>((L106-O106)+(L107-O107)+(L108-O108)+(L109-O109)+(L110-O110)+(L111-O111)+(L112-O112)+(L113-O113)+(L114-O114)+(L115-O115)+(L116-O116)+(L117-O117))/((B106+E117)/2)</f>
        <v>0.6666666666666666</v>
      </c>
      <c r="L117">
        <v>4</v>
      </c>
    </row>
    <row r="118" spans="1:12" ht="12.75">
      <c r="A118" s="2">
        <v>44958</v>
      </c>
      <c r="B118">
        <v>38</v>
      </c>
      <c r="C118">
        <v>1</v>
      </c>
      <c r="D118">
        <v>4</v>
      </c>
      <c r="E118">
        <f>B118+C118-D118</f>
        <v>35</v>
      </c>
      <c r="F118" s="5">
        <f>C118-D118</f>
        <v>-3</v>
      </c>
      <c r="G118" s="3">
        <f>D118/((B118+E118)/2)</f>
        <v>0.1095890410958904</v>
      </c>
      <c r="H118" s="3">
        <f>(D117+D118)/(($B$117+E118)/2)</f>
        <v>0.2222222222222222</v>
      </c>
      <c r="I118" s="3">
        <f>(D111+D112+D113+D114+D115+D116+D117+D118)/(($B$111+E118)/2)</f>
        <v>0.5970149253731343</v>
      </c>
      <c r="J118" s="3">
        <f>(D107+D108+D109+D110+D111+D112+D113+D114+D115+D116+D117+D118)/((B107+E118)/2)</f>
        <v>0.9491525423728814</v>
      </c>
      <c r="K118" s="3">
        <f>((L107-O107)+(L108-O108)+(L109-O109)+(L110-O110)+(L111-O111)+(L112-O112)+(L113-O113)+(L114-O114)+(L115-O115)+(L116-O116)+(L117-O117)+(L118-O118))/((B107+E118)/2)</f>
        <v>0.7796610169491526</v>
      </c>
      <c r="L118">
        <v>4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98">
      <selection activeCell="H129" sqref="H12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3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</row>
    <row r="17" spans="1:13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3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3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</row>
    <row r="26" spans="1:13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3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3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2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2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1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</row>
    <row r="44" spans="1:11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1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</row>
    <row r="48" spans="1:12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1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3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</row>
    <row r="67" spans="1:12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</row>
    <row r="68" spans="1:12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</row>
    <row r="69" spans="1:12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</row>
    <row r="70" spans="1:11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2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2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</row>
    <row r="86" spans="1:12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2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2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2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</row>
    <row r="103" spans="1:12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</row>
    <row r="104" spans="1:12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.75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1" ht="12.75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</row>
    <row r="110" spans="1:11" ht="12.75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</row>
    <row r="111" spans="1:12" ht="12.75">
      <c r="A111" s="2">
        <v>44743</v>
      </c>
      <c r="B111">
        <v>9</v>
      </c>
      <c r="C111">
        <v>0</v>
      </c>
      <c r="D111">
        <v>1</v>
      </c>
      <c r="E111">
        <f aca="true" t="shared" si="17" ref="E111:E116">B111+C111-D111</f>
        <v>8</v>
      </c>
      <c r="F111" s="5">
        <f aca="true" t="shared" si="18" ref="F111:F116">C111-D111</f>
        <v>-1</v>
      </c>
      <c r="G111" s="3">
        <f aca="true" t="shared" si="19" ref="G111:G116"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 aca="true" t="shared" si="20" ref="J111:J116">(D100+D101+D102+D103+D104+D105+D106+D107+D108+D109+D110+D111)/((B100+E111)/2)</f>
        <v>0.75</v>
      </c>
      <c r="K111" s="3">
        <f aca="true" t="shared" si="21" ref="K111:K116">((L100-O100)+(L101-O101)+(L102-O102)+(L103-O103)+(L104-O104)+(L105-O105)+(L106-O106)+(L107-O107)+(L108-O108)+(L109-O109)+(L110-O110)+(L111-O111))/((B100+E111)/2)</f>
        <v>0.75</v>
      </c>
      <c r="L111">
        <v>1</v>
      </c>
    </row>
    <row r="112" spans="1:11" ht="12.75">
      <c r="A112" s="2">
        <v>44774</v>
      </c>
      <c r="B112">
        <v>8</v>
      </c>
      <c r="C112">
        <v>0</v>
      </c>
      <c r="D112">
        <v>0</v>
      </c>
      <c r="E112">
        <f t="shared" si="17"/>
        <v>8</v>
      </c>
      <c r="F112" s="5">
        <f t="shared" si="18"/>
        <v>0</v>
      </c>
      <c r="G112" s="3">
        <f t="shared" si="19"/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 t="shared" si="20"/>
        <v>0.75</v>
      </c>
      <c r="K112" s="3">
        <f t="shared" si="21"/>
        <v>0.75</v>
      </c>
    </row>
    <row r="113" spans="1:11" ht="12.75">
      <c r="A113" s="2">
        <v>44805</v>
      </c>
      <c r="B113">
        <v>8</v>
      </c>
      <c r="C113">
        <v>0</v>
      </c>
      <c r="D113">
        <v>0</v>
      </c>
      <c r="E113">
        <f t="shared" si="17"/>
        <v>8</v>
      </c>
      <c r="F113" s="5">
        <f t="shared" si="18"/>
        <v>0</v>
      </c>
      <c r="G113" s="3">
        <f t="shared" si="19"/>
        <v>0</v>
      </c>
      <c r="H113" s="3">
        <f>(D105+D106+D107+D108+D109+D110+D111+D112+D113)/(($B$105+E113)/2)</f>
        <v>0.25</v>
      </c>
      <c r="I113" s="3">
        <f>(D111+D112+D113)/(($B$111+E113)/2)</f>
        <v>0.11764705882352941</v>
      </c>
      <c r="J113" s="3">
        <f t="shared" si="20"/>
        <v>0.6666666666666666</v>
      </c>
      <c r="K113" s="3">
        <f t="shared" si="21"/>
        <v>0.6666666666666666</v>
      </c>
    </row>
    <row r="114" spans="1:11" ht="12.75">
      <c r="A114" s="2">
        <v>44835</v>
      </c>
      <c r="B114">
        <v>8</v>
      </c>
      <c r="C114">
        <v>0</v>
      </c>
      <c r="D114">
        <v>0</v>
      </c>
      <c r="E114">
        <f t="shared" si="17"/>
        <v>8</v>
      </c>
      <c r="F114" s="5">
        <f t="shared" si="18"/>
        <v>0</v>
      </c>
      <c r="G114" s="3">
        <f t="shared" si="19"/>
        <v>0</v>
      </c>
      <c r="H114" s="3">
        <f>(D105+D106+D107+D108+D109+D110+D111+D112+D113+D114)/(($B$105+E114)/2)</f>
        <v>0.25</v>
      </c>
      <c r="I114" s="3">
        <f>(D111+D112+D113+D114)/(($B$111+E114)/2)</f>
        <v>0.11764705882352941</v>
      </c>
      <c r="J114" s="3">
        <f t="shared" si="20"/>
        <v>0.5333333333333333</v>
      </c>
      <c r="K114" s="3">
        <f t="shared" si="21"/>
        <v>0.5333333333333333</v>
      </c>
    </row>
    <row r="115" spans="1:13" ht="12.75">
      <c r="A115" s="2">
        <v>44866</v>
      </c>
      <c r="B115">
        <v>8</v>
      </c>
      <c r="C115">
        <v>1</v>
      </c>
      <c r="D115">
        <v>1</v>
      </c>
      <c r="E115">
        <f t="shared" si="17"/>
        <v>8</v>
      </c>
      <c r="F115" s="5">
        <f t="shared" si="18"/>
        <v>0</v>
      </c>
      <c r="G115" s="3">
        <f t="shared" si="19"/>
        <v>0.125</v>
      </c>
      <c r="H115" s="3">
        <f>(D105+D106+D107+D108+D109+D110+D111+D112+D113+D114+D115)/(($B$105+E115)/2)</f>
        <v>0.375</v>
      </c>
      <c r="I115" s="3">
        <f>(D111+D112+D113+D114+D115)/(($B$111+E115)/2)</f>
        <v>0.23529411764705882</v>
      </c>
      <c r="J115" s="3">
        <f t="shared" si="20"/>
        <v>0.5</v>
      </c>
      <c r="K115" s="3">
        <f t="shared" si="21"/>
        <v>0.375</v>
      </c>
      <c r="M115">
        <v>1</v>
      </c>
    </row>
    <row r="116" spans="1:11" ht="12.75">
      <c r="A116" s="2">
        <v>44896</v>
      </c>
      <c r="B116">
        <v>8</v>
      </c>
      <c r="C116">
        <v>0</v>
      </c>
      <c r="D116">
        <v>0</v>
      </c>
      <c r="E116">
        <f t="shared" si="17"/>
        <v>8</v>
      </c>
      <c r="F116" s="5">
        <f t="shared" si="18"/>
        <v>0</v>
      </c>
      <c r="G116" s="3">
        <f t="shared" si="19"/>
        <v>0</v>
      </c>
      <c r="H116" s="3">
        <f>(D105+D106+D107+D108+D109+D110+D111+D112+D113+D114+D115+D116)/(($B$105+E116)/2)</f>
        <v>0.375</v>
      </c>
      <c r="I116" s="3">
        <f>(D111+D112+D113+D114+D115+D116)/(($B$111+E116)/2)</f>
        <v>0.23529411764705882</v>
      </c>
      <c r="J116" s="3">
        <f t="shared" si="20"/>
        <v>0.375</v>
      </c>
      <c r="K116" s="3">
        <f t="shared" si="21"/>
        <v>0.25</v>
      </c>
    </row>
    <row r="117" spans="1:11" ht="12.75">
      <c r="A117" s="2">
        <v>44927</v>
      </c>
      <c r="B117">
        <v>8</v>
      </c>
      <c r="C117">
        <v>1</v>
      </c>
      <c r="D117">
        <v>0</v>
      </c>
      <c r="E117">
        <f>B117+C117-D117</f>
        <v>9</v>
      </c>
      <c r="F117" s="5">
        <f>C117-D117</f>
        <v>1</v>
      </c>
      <c r="G117" s="3">
        <f>D117/((B117+E117)/2)</f>
        <v>0</v>
      </c>
      <c r="H117" s="3">
        <f>(D117)/(($B$117+E117)/2)</f>
        <v>0</v>
      </c>
      <c r="I117" s="3">
        <f>(D111+D112+D113+D114+D115+D116+D117)/(($B$111+E117)/2)</f>
        <v>0.2222222222222222</v>
      </c>
      <c r="J117" s="3">
        <f>(D106+D107+D108+D109+D110+D111+D112+D113+D114+D115+D116+D117)/((B106+E117)/2)</f>
        <v>0.35294117647058826</v>
      </c>
      <c r="K117" s="3">
        <f>((L106-O106)+(L107-O107)+(L108-O108)+(L109-O109)+(L110-O110)+(L111-O111)+(L112-O112)+(L113-O113)+(L114-O114)+(L115-O115)+(L116-O116)+(L117-O117))/((B106+E117)/2)</f>
        <v>0.23529411764705882</v>
      </c>
    </row>
    <row r="118" spans="1:12" ht="12.75">
      <c r="A118" s="2">
        <v>44958</v>
      </c>
      <c r="B118">
        <v>9</v>
      </c>
      <c r="C118">
        <v>0</v>
      </c>
      <c r="D118">
        <v>1</v>
      </c>
      <c r="E118">
        <f>B118+C118-D118</f>
        <v>8</v>
      </c>
      <c r="F118" s="5">
        <f>C118-D118</f>
        <v>-1</v>
      </c>
      <c r="G118" s="3">
        <f>D118/((B118+E118)/2)</f>
        <v>0.11764705882352941</v>
      </c>
      <c r="H118" s="3">
        <f>(D117+D118)/(($B$117+E118)/2)</f>
        <v>0.125</v>
      </c>
      <c r="I118" s="3">
        <f>(D111+D112+D113+D114+D115+D116+D117+D118)/(($B$111+E118)/2)</f>
        <v>0.35294117647058826</v>
      </c>
      <c r="J118" s="3">
        <f>(D107+D108+D109+D110+D111+D112+D113+D114+D115+D116+D117+D118)/((B107+E118)/2)</f>
        <v>0.4</v>
      </c>
      <c r="K118" s="3">
        <f>((L107-O107)+(L108-O108)+(L109-O109)+(L110-O110)+(L111-O111)+(L112-O112)+(L113-O113)+(L114-O114)+(L115-O115)+(L116-O116)+(L117-O117)+(L118-O118))/((B107+E118)/2)</f>
        <v>0.26666666666666666</v>
      </c>
      <c r="L118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94">
      <selection activeCell="O130" sqref="O13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3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3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3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</row>
    <row r="22" spans="1:13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</row>
    <row r="23" spans="1:13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</row>
    <row r="24" spans="1:13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3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</row>
    <row r="27" spans="1:13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</row>
    <row r="28" spans="1:13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</row>
    <row r="29" spans="1:13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</row>
    <row r="30" spans="1:13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</row>
    <row r="31" spans="1:13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3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3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</row>
    <row r="36" spans="1:12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</row>
    <row r="37" spans="1:12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</row>
    <row r="38" spans="1:12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</row>
    <row r="39" spans="1:13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</row>
    <row r="40" spans="1:12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</row>
    <row r="41" spans="1:12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</row>
    <row r="42" spans="1:12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</row>
    <row r="43" spans="1:12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</row>
    <row r="44" spans="1:12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</row>
    <row r="45" spans="1:13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2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</row>
    <row r="48" spans="1:12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2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3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</row>
    <row r="55" spans="1:12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</row>
    <row r="56" spans="1:12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</row>
    <row r="57" spans="1:12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</row>
    <row r="58" spans="1:12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2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</row>
    <row r="61" spans="1:12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</row>
    <row r="62" spans="1:13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</row>
    <row r="63" spans="1:12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2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</row>
    <row r="66" spans="1:12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2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</row>
    <row r="69" spans="1:12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</row>
    <row r="70" spans="1:12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</row>
    <row r="71" spans="1:12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3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</row>
    <row r="76" spans="1:12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</row>
    <row r="77" spans="1:12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</row>
    <row r="78" spans="1:12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</row>
    <row r="79" spans="1:13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</row>
    <row r="80" spans="1:13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</row>
    <row r="81" spans="1:12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</row>
    <row r="82" spans="1:12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</row>
    <row r="83" spans="1:12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</row>
    <row r="84" spans="1:12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3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</row>
    <row r="87" spans="1:12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</row>
    <row r="88" spans="1:12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</row>
    <row r="89" spans="1:12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</row>
    <row r="90" spans="1:12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</row>
    <row r="91" spans="1:12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</row>
    <row r="92" spans="1:12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</row>
    <row r="93" spans="1:12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</row>
    <row r="94" spans="1:13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</row>
    <row r="95" spans="1:12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</row>
    <row r="96" spans="1:12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</row>
    <row r="97" spans="1:12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</row>
    <row r="98" spans="1:12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</row>
    <row r="99" spans="1:12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</row>
    <row r="100" spans="1:12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</row>
    <row r="101" spans="1:12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</row>
    <row r="102" spans="1:12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</row>
    <row r="103" spans="1:12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</row>
    <row r="104" spans="1:12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2" ht="12.75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</row>
    <row r="109" spans="1:12" ht="12.75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</row>
    <row r="110" spans="1:12" ht="12.75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100">
      <selection activeCell="N126" sqref="N12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3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2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1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</row>
    <row r="39" spans="1:12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1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2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1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</row>
    <row r="56" spans="1:12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1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1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</row>
    <row r="61" spans="1:11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2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2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1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2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</row>
    <row r="84" spans="1:11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2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2" ht="12.75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2" ht="12.75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2" ht="12.75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</row>
    <row r="4" spans="1:12" ht="12.75">
      <c r="A4" s="2">
        <v>44774</v>
      </c>
      <c r="B4">
        <v>39.5</v>
      </c>
      <c r="C4">
        <v>0</v>
      </c>
      <c r="D4">
        <v>1</v>
      </c>
      <c r="E4">
        <f t="shared" si="0"/>
        <v>38.5</v>
      </c>
      <c r="F4" s="5">
        <f t="shared" si="1"/>
        <v>-1</v>
      </c>
      <c r="G4" s="3">
        <f t="shared" si="2"/>
        <v>0.02564102564102564</v>
      </c>
      <c r="H4" s="3">
        <f>(D3+D4)/(($B$3+E4)/2)</f>
        <v>0.1038961038961039</v>
      </c>
      <c r="I4" s="3">
        <f>(D3+D4)/(($B$3+E4)/2)</f>
        <v>0.1038961038961039</v>
      </c>
      <c r="J4" s="3"/>
      <c r="K4" s="3"/>
      <c r="L4">
        <v>1</v>
      </c>
    </row>
    <row r="5" spans="1:12" ht="12.75">
      <c r="A5" s="2">
        <v>44805</v>
      </c>
      <c r="B5">
        <v>38.5</v>
      </c>
      <c r="C5">
        <v>3</v>
      </c>
      <c r="D5">
        <v>0</v>
      </c>
      <c r="E5">
        <f t="shared" si="0"/>
        <v>41.5</v>
      </c>
      <c r="F5" s="5">
        <f t="shared" si="1"/>
        <v>3</v>
      </c>
      <c r="G5" s="3">
        <f t="shared" si="2"/>
        <v>0</v>
      </c>
      <c r="H5" s="3">
        <f>(D3+D4+D5)/(($B$3+E5)/2)</f>
        <v>0.1</v>
      </c>
      <c r="I5" s="3">
        <f>(D3+D4+D5)/(($B$3+E5)/2)</f>
        <v>0.1</v>
      </c>
      <c r="J5" s="3"/>
      <c r="K5" s="3"/>
      <c r="L5">
        <v>0</v>
      </c>
    </row>
    <row r="6" spans="1:12" ht="12.75">
      <c r="A6" s="2">
        <v>44835</v>
      </c>
      <c r="B6">
        <v>41.5</v>
      </c>
      <c r="C6">
        <v>3</v>
      </c>
      <c r="D6">
        <v>0</v>
      </c>
      <c r="E6">
        <f t="shared" si="0"/>
        <v>44.5</v>
      </c>
      <c r="F6" s="5">
        <f t="shared" si="1"/>
        <v>3</v>
      </c>
      <c r="G6" s="3">
        <f t="shared" si="2"/>
        <v>0</v>
      </c>
      <c r="H6" s="3">
        <f>(D3+D4+D5+D6)/(($B$3+E6)/2)</f>
        <v>0.0963855421686747</v>
      </c>
      <c r="I6" s="3">
        <f>(D3+D4+D5+D6)/(($B$3+E6)/2)</f>
        <v>0.0963855421686747</v>
      </c>
      <c r="J6" s="3"/>
      <c r="K6" s="3"/>
      <c r="L6">
        <v>0</v>
      </c>
    </row>
    <row r="7" spans="1:12" ht="12.75">
      <c r="A7" s="2">
        <v>44866</v>
      </c>
      <c r="B7">
        <v>44.5</v>
      </c>
      <c r="C7">
        <v>2</v>
      </c>
      <c r="D7">
        <v>2</v>
      </c>
      <c r="E7">
        <f t="shared" si="0"/>
        <v>44.5</v>
      </c>
      <c r="F7" s="5">
        <f t="shared" si="1"/>
        <v>0</v>
      </c>
      <c r="G7" s="3">
        <f t="shared" si="2"/>
        <v>0.0449438202247191</v>
      </c>
      <c r="H7" s="3">
        <f>(D3+D4+D5+D6+D7)/(($B$3+E7)/2)</f>
        <v>0.14457831325301204</v>
      </c>
      <c r="I7" s="3">
        <f>(D3+D4+D5+D6+D7)/(($B$3+E7)/2)</f>
        <v>0.14457831325301204</v>
      </c>
      <c r="J7" s="3"/>
      <c r="K7" s="3"/>
      <c r="L7">
        <v>2</v>
      </c>
    </row>
    <row r="8" spans="1:12" ht="12.75">
      <c r="A8" s="2">
        <v>44896</v>
      </c>
      <c r="B8">
        <v>44.5</v>
      </c>
      <c r="C8">
        <v>0</v>
      </c>
      <c r="D8">
        <v>2</v>
      </c>
      <c r="E8">
        <f t="shared" si="0"/>
        <v>42.5</v>
      </c>
      <c r="F8" s="5">
        <f t="shared" si="1"/>
        <v>-2</v>
      </c>
      <c r="G8" s="3">
        <f t="shared" si="2"/>
        <v>0.04597701149425287</v>
      </c>
      <c r="H8" s="3">
        <f>(D3+D4+D5+D6+D7+D8)/(($B$3+E8)/2)</f>
        <v>0.19753086419753085</v>
      </c>
      <c r="I8" s="3">
        <f>(D3+D4+D5+D6+D7+D8)/(($B$3+E8)/2)</f>
        <v>0.19753086419753085</v>
      </c>
      <c r="J8" s="3"/>
      <c r="K8" s="3"/>
      <c r="L8">
        <v>2</v>
      </c>
    </row>
    <row r="9" spans="1:12" ht="12.75">
      <c r="A9" s="2">
        <v>44927</v>
      </c>
      <c r="B9">
        <v>42.5</v>
      </c>
      <c r="C9">
        <v>1</v>
      </c>
      <c r="D9">
        <v>2</v>
      </c>
      <c r="E9">
        <f t="shared" si="0"/>
        <v>41.5</v>
      </c>
      <c r="F9" s="5">
        <f t="shared" si="1"/>
        <v>-1</v>
      </c>
      <c r="G9" s="3">
        <f t="shared" si="2"/>
        <v>0.047619047619047616</v>
      </c>
      <c r="H9" s="3">
        <f>D9/(($B$9+E9)/2)</f>
        <v>0.047619047619047616</v>
      </c>
      <c r="I9" s="3">
        <f>(D3+D4+D5+D6+D7+D8+D9)/(($B$3+E9)/2)</f>
        <v>0.25</v>
      </c>
      <c r="J9" s="3"/>
      <c r="K9" s="3"/>
      <c r="L9">
        <v>2</v>
      </c>
    </row>
    <row r="10" spans="1:12" ht="12.75">
      <c r="A10" s="2">
        <v>44958</v>
      </c>
      <c r="B10">
        <v>41.5</v>
      </c>
      <c r="C10">
        <v>0</v>
      </c>
      <c r="D10">
        <v>3</v>
      </c>
      <c r="E10">
        <f t="shared" si="0"/>
        <v>38.5</v>
      </c>
      <c r="F10" s="5">
        <f t="shared" si="1"/>
        <v>-3</v>
      </c>
      <c r="G10" s="3">
        <f t="shared" si="2"/>
        <v>0.075</v>
      </c>
      <c r="H10" s="3">
        <f>(D9+D10)/(($B$9+E10)/2)</f>
        <v>0.12345679012345678</v>
      </c>
      <c r="I10" s="3">
        <f>(D3+D4+D5+D6+D7+D8+D9+D10)/(($B$3+E10)/2)</f>
        <v>0.33766233766233766</v>
      </c>
      <c r="J10" s="3"/>
      <c r="K10" s="3"/>
      <c r="L10">
        <v>3</v>
      </c>
    </row>
    <row r="11" spans="1:11" ht="12.75">
      <c r="A11" s="2"/>
      <c r="E11">
        <f t="shared" si="0"/>
        <v>0</v>
      </c>
      <c r="F11" s="5">
        <f t="shared" si="1"/>
        <v>0</v>
      </c>
      <c r="G11" s="3" t="e">
        <f t="shared" si="2"/>
        <v>#DIV/0!</v>
      </c>
      <c r="H11" s="3">
        <f>(D9+D10+D11)/(($B$9+E11)/2)</f>
        <v>0.23529411764705882</v>
      </c>
      <c r="I11" s="3">
        <f>(D3+D4+D5+D6+D7+D8+D9+D10+D11)/(($B$3+E11)/2)</f>
        <v>0.6753246753246753</v>
      </c>
      <c r="J11" s="3"/>
      <c r="K11" s="3"/>
    </row>
    <row r="12" spans="1:11" ht="12.75">
      <c r="A12" s="2"/>
      <c r="E12">
        <f t="shared" si="0"/>
        <v>0</v>
      </c>
      <c r="F12" s="5">
        <f t="shared" si="1"/>
        <v>0</v>
      </c>
      <c r="G12" s="3" t="e">
        <f t="shared" si="2"/>
        <v>#DIV/0!</v>
      </c>
      <c r="H12" s="3">
        <f>(D9+D10+D11+D12)/(($B$9+E12)/2)</f>
        <v>0.23529411764705882</v>
      </c>
      <c r="I12" s="3">
        <f>(D3+D4+D5+D6+D7+D8+D9+D10+D11+D12)/(($B$3+E12)/2)</f>
        <v>0.6753246753246753</v>
      </c>
      <c r="J12" s="3"/>
      <c r="K12" s="3"/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>
        <f>(D9+D10+D11+D12+D13)/(($B$9+E13)/2)</f>
        <v>0.23529411764705882</v>
      </c>
      <c r="I13" s="3">
        <f>(D3+D4+D5+D6+D7+D8+D9+D10+D11+D12+D13)/(($B$3+E13)/2)</f>
        <v>0.6753246753246753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>
        <f>(D9+D10+D11+D12+D13+D14)/(($B$9+E14)/2)</f>
        <v>0.23529411764705882</v>
      </c>
      <c r="I14" s="3">
        <f>(D3+D4+D5+D6+D7+D8+D9+D10+D11+D12+D13+D14)/(($B$3+E14)/2)</f>
        <v>0.6753246753246753</v>
      </c>
      <c r="J14" s="3">
        <f aca="true" t="shared" si="3" ref="J14:J35">(D3+D4+D5+D6+D7+D8+D9+D10+D11+D12+D13+D14)/((B3+E14)/2)</f>
        <v>0.6753246753246753</v>
      </c>
      <c r="K14" s="3">
        <f aca="true" t="shared" si="4" ref="K14:K77">((L3-O3)+(L4-O4)+(L5-O5)+(L6-O6)+(L7-O7)+(L8-O8)+(L9-O9)+(L10-O10)+(L11-O11)+(L12-O12)+(L13-O13)+(L14-O14))/((B3+E14)/2)</f>
        <v>0.6753246753246753</v>
      </c>
    </row>
    <row r="15" spans="1:15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>
        <f>(D9+D10+D11+D12+D13+D14+D15)/(($B$9+E15)/2)</f>
        <v>0.23529411764705882</v>
      </c>
      <c r="I15" s="3" t="e">
        <f>D15/(($B$15+E15)/2)</f>
        <v>#DIV/0!</v>
      </c>
      <c r="J15" s="3">
        <f t="shared" si="3"/>
        <v>0.5063291139240507</v>
      </c>
      <c r="K15" s="3">
        <f t="shared" si="4"/>
        <v>0.5063291139240507</v>
      </c>
      <c r="M15" s="6"/>
      <c r="O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>
        <f>(D9+D10+D11+D12+D13+D14+D15+D16)/(($B$9+E16)/2)</f>
        <v>0.23529411764705882</v>
      </c>
      <c r="I16" s="3" t="e">
        <f>(D15+D16)/(($B$15+E16)/2)</f>
        <v>#DIV/0!</v>
      </c>
      <c r="J16" s="3">
        <f t="shared" si="3"/>
        <v>0.4675324675324675</v>
      </c>
      <c r="K16" s="3">
        <f t="shared" si="4"/>
        <v>0.4675324675324675</v>
      </c>
      <c r="M16" s="6"/>
    </row>
    <row r="17" spans="1:13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>
        <f>(D9+D10+D11+D12+D13+D14+D15+D16+D17)/(($B$9+E17)/2)</f>
        <v>0.23529411764705882</v>
      </c>
      <c r="I17" s="3" t="e">
        <f>(D15+D16+D17)/(($B$15+E17)/2)</f>
        <v>#DIV/0!</v>
      </c>
      <c r="J17" s="3">
        <f t="shared" si="3"/>
        <v>0.43373493975903615</v>
      </c>
      <c r="K17" s="3">
        <f t="shared" si="4"/>
        <v>0.43373493975903615</v>
      </c>
      <c r="M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>
        <f>(D9+D10+D11+D12+D13+D14+D15+D16+D17+D18)/(($B$9+E18)/2)</f>
        <v>0.23529411764705882</v>
      </c>
      <c r="I18" s="3" t="e">
        <f>(D15+D16+D17+D18)/(($B$15+E18)/2)</f>
        <v>#DIV/0!</v>
      </c>
      <c r="J18" s="3">
        <f t="shared" si="3"/>
        <v>0.4044943820224719</v>
      </c>
      <c r="K18" s="3">
        <f t="shared" si="4"/>
        <v>0.4044943820224719</v>
      </c>
      <c r="M18" s="6"/>
    </row>
    <row r="19" spans="1:13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>
        <f>(D9+D10+D11+D12+D13+D14+D15+D16+D17+D18+D19)/(($B$9+E19)/2)</f>
        <v>0.23529411764705882</v>
      </c>
      <c r="I19" s="3" t="e">
        <f>(D15+D16+D17+D18+D19)/(($B$15+E19)/2)</f>
        <v>#DIV/0!</v>
      </c>
      <c r="J19" s="3">
        <f t="shared" si="3"/>
        <v>0.3146067415730337</v>
      </c>
      <c r="K19" s="3">
        <f t="shared" si="4"/>
        <v>0.3146067415730337</v>
      </c>
      <c r="M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>
        <f>(D9+D10+D11+D12+D13+D14+D15+D16+D17+D18+D19+D20)/(($B$9+E20)/2)</f>
        <v>0.23529411764705882</v>
      </c>
      <c r="I20" s="3" t="e">
        <f>(D15+D16+D17+D18+D19+D20)/(($B$15+E20)/2)</f>
        <v>#DIV/0!</v>
      </c>
      <c r="J20" s="3">
        <f t="shared" si="3"/>
        <v>0.23529411764705882</v>
      </c>
      <c r="K20" s="3">
        <f t="shared" si="4"/>
        <v>0.23529411764705882</v>
      </c>
      <c r="M20" s="6"/>
    </row>
    <row r="21" spans="1:13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>
        <f t="shared" si="3"/>
        <v>0.14457831325301204</v>
      </c>
      <c r="K21" s="3">
        <f t="shared" si="4"/>
        <v>0.14457831325301204</v>
      </c>
      <c r="M21" s="6"/>
    </row>
    <row r="22" spans="1:13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 t="e">
        <f t="shared" si="3"/>
        <v>#DIV/0!</v>
      </c>
      <c r="K22" s="3" t="e">
        <f t="shared" si="4"/>
        <v>#DIV/0!</v>
      </c>
      <c r="M22" s="6"/>
    </row>
    <row r="23" spans="1:13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 t="e">
        <f t="shared" si="3"/>
        <v>#DIV/0!</v>
      </c>
      <c r="K23" s="3" t="e">
        <f t="shared" si="4"/>
        <v>#DIV/0!</v>
      </c>
      <c r="M23" s="6"/>
    </row>
    <row r="24" spans="1:13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3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</row>
    <row r="27" spans="1:13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</row>
    <row r="28" spans="1:13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</row>
    <row r="29" spans="1:13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</row>
    <row r="30" spans="1:13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</row>
    <row r="31" spans="1:13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3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3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</row>
    <row r="36" spans="1:11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</row>
    <row r="37" spans="1:11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</row>
    <row r="38" spans="1:11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</row>
    <row r="39" spans="1:11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</row>
    <row r="40" spans="1:11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</row>
    <row r="41" spans="1:11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</row>
    <row r="42" spans="1:11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</row>
    <row r="43" spans="1:11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</row>
    <row r="44" spans="1:11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</row>
    <row r="45" spans="1:11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1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</row>
    <row r="48" spans="1:11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1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1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</row>
    <row r="55" spans="1:11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</row>
    <row r="56" spans="1:11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</row>
    <row r="79" spans="1:11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  <row r="87" spans="1:11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</row>
    <row r="88" spans="1:11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</row>
    <row r="89" spans="1:11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</row>
    <row r="90" spans="1:11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</row>
    <row r="91" spans="1:11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</row>
    <row r="92" spans="1:11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</row>
    <row r="93" spans="1:11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</row>
    <row r="94" spans="1:11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</row>
    <row r="95" spans="1:11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</row>
    <row r="96" spans="1:11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</row>
    <row r="97" spans="1:11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</row>
    <row r="98" spans="1:11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</row>
    <row r="99" spans="1:11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</row>
    <row r="100" spans="1:11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</row>
    <row r="101" spans="1:11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</row>
    <row r="102" spans="1:11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</row>
    <row r="103" spans="1:11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</row>
    <row r="104" spans="1:11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1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</row>
    <row r="109" spans="1:11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</row>
    <row r="110" spans="1:11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44774</v>
      </c>
      <c r="B4">
        <v>12</v>
      </c>
      <c r="C4">
        <v>1</v>
      </c>
      <c r="D4">
        <v>0</v>
      </c>
      <c r="E4">
        <f t="shared" si="0"/>
        <v>13</v>
      </c>
      <c r="F4" s="5">
        <f t="shared" si="1"/>
        <v>1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44805</v>
      </c>
      <c r="B5">
        <v>13</v>
      </c>
      <c r="C5">
        <v>0</v>
      </c>
      <c r="D5">
        <v>0</v>
      </c>
      <c r="E5">
        <f t="shared" si="0"/>
        <v>13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2" ht="12.75">
      <c r="A6" s="2">
        <v>44835</v>
      </c>
      <c r="B6">
        <v>13</v>
      </c>
      <c r="C6">
        <v>0</v>
      </c>
      <c r="D6">
        <v>1</v>
      </c>
      <c r="E6">
        <f t="shared" si="0"/>
        <v>12</v>
      </c>
      <c r="F6" s="5">
        <f t="shared" si="1"/>
        <v>-1</v>
      </c>
      <c r="G6" s="3">
        <f t="shared" si="2"/>
        <v>0.08</v>
      </c>
      <c r="H6" s="3">
        <f>(D3+D4+D5+D6)/(($B$3+E6)/2)</f>
        <v>0.09090909090909091</v>
      </c>
      <c r="I6" s="3">
        <f>(D3+D4+D5+D6)/(($B$3+E6)/2)</f>
        <v>0.09090909090909091</v>
      </c>
      <c r="J6" s="3"/>
      <c r="K6" s="3"/>
      <c r="L6">
        <v>1</v>
      </c>
    </row>
    <row r="7" spans="1:12" ht="12.75">
      <c r="A7" s="2">
        <v>44866</v>
      </c>
      <c r="B7">
        <v>12</v>
      </c>
      <c r="C7">
        <v>1</v>
      </c>
      <c r="D7">
        <v>1</v>
      </c>
      <c r="E7">
        <f t="shared" si="0"/>
        <v>12</v>
      </c>
      <c r="F7" s="5">
        <f t="shared" si="1"/>
        <v>0</v>
      </c>
      <c r="G7" s="3">
        <f t="shared" si="2"/>
        <v>0.08333333333333333</v>
      </c>
      <c r="H7" s="3">
        <f>(D3+D4+D5+D6+D7)/(($B$3+E7)/2)</f>
        <v>0.18181818181818182</v>
      </c>
      <c r="I7" s="3">
        <f>(D3+D4+D5+D6+D7)/(($B$3+E7)/2)</f>
        <v>0.18181818181818182</v>
      </c>
      <c r="J7" s="3"/>
      <c r="K7" s="3"/>
      <c r="L7">
        <v>1</v>
      </c>
    </row>
    <row r="8" spans="1:11" ht="12.75">
      <c r="A8" s="2">
        <v>44896</v>
      </c>
      <c r="B8">
        <v>12</v>
      </c>
      <c r="C8">
        <v>0</v>
      </c>
      <c r="D8">
        <v>0</v>
      </c>
      <c r="E8">
        <f t="shared" si="0"/>
        <v>12</v>
      </c>
      <c r="F8" s="5">
        <f t="shared" si="1"/>
        <v>0</v>
      </c>
      <c r="G8" s="3">
        <f t="shared" si="2"/>
        <v>0</v>
      </c>
      <c r="H8" s="3">
        <f>(D3+D4+D5+D6+D7+D8)/(($B$3+E8)/2)</f>
        <v>0.18181818181818182</v>
      </c>
      <c r="I8" s="3">
        <f>(D3+D4+D5+D6+D7+D8)/(($B$3+E8)/2)</f>
        <v>0.18181818181818182</v>
      </c>
      <c r="J8" s="3"/>
      <c r="K8" s="3"/>
    </row>
    <row r="9" spans="1:11" ht="12.75">
      <c r="A9" s="2">
        <v>44927</v>
      </c>
      <c r="B9">
        <v>12</v>
      </c>
      <c r="C9">
        <v>1</v>
      </c>
      <c r="D9">
        <v>0</v>
      </c>
      <c r="E9">
        <f t="shared" si="0"/>
        <v>13</v>
      </c>
      <c r="F9" s="5">
        <f t="shared" si="1"/>
        <v>1</v>
      </c>
      <c r="G9" s="3">
        <f t="shared" si="2"/>
        <v>0</v>
      </c>
      <c r="H9" s="3">
        <f>D9/(($B$9+E9)/2)</f>
        <v>0</v>
      </c>
      <c r="I9" s="3">
        <f>(D3+D4+D5+D6+D7+D8+D9)/(($B$3+E9)/2)</f>
        <v>0.17391304347826086</v>
      </c>
      <c r="J9" s="3"/>
      <c r="K9" s="3"/>
    </row>
    <row r="10" spans="1:12" ht="12.75">
      <c r="A10" s="2">
        <v>44958</v>
      </c>
      <c r="B10">
        <v>13</v>
      </c>
      <c r="C10">
        <v>0</v>
      </c>
      <c r="D10">
        <v>1</v>
      </c>
      <c r="E10">
        <f t="shared" si="0"/>
        <v>12</v>
      </c>
      <c r="F10" s="5">
        <f t="shared" si="1"/>
        <v>-1</v>
      </c>
      <c r="G10" s="3">
        <f t="shared" si="2"/>
        <v>0.08</v>
      </c>
      <c r="H10" s="3">
        <f>(D9+D10)/(($B$9+E10)/2)</f>
        <v>0.08333333333333333</v>
      </c>
      <c r="I10" s="3">
        <f>(D3+D4+D5+D6+D7+D8+D9+D10)/(($B$3+E10)/2)</f>
        <v>0.2727272727272727</v>
      </c>
      <c r="J10" s="3"/>
      <c r="K10" s="3"/>
      <c r="L10">
        <v>1</v>
      </c>
    </row>
    <row r="11" spans="1:11" ht="12.75">
      <c r="A11" s="2"/>
      <c r="E11">
        <f t="shared" si="0"/>
        <v>0</v>
      </c>
      <c r="F11" s="5">
        <f t="shared" si="1"/>
        <v>0</v>
      </c>
      <c r="G11" s="3" t="e">
        <f t="shared" si="2"/>
        <v>#DIV/0!</v>
      </c>
      <c r="H11" s="3">
        <f>(D9+D10+D11)/(($B$9+E11)/2)</f>
        <v>0.16666666666666666</v>
      </c>
      <c r="I11" s="3">
        <f>(D3+D4+D5+D6+D7+D8+D9+D10+D11)/(($B$3+E11)/2)</f>
        <v>0.6</v>
      </c>
      <c r="J11" s="3"/>
      <c r="K11" s="3"/>
    </row>
    <row r="12" spans="1:11" ht="12.75">
      <c r="A12" s="2"/>
      <c r="E12">
        <f t="shared" si="0"/>
        <v>0</v>
      </c>
      <c r="F12" s="5">
        <f t="shared" si="1"/>
        <v>0</v>
      </c>
      <c r="G12" s="3" t="e">
        <f t="shared" si="2"/>
        <v>#DIV/0!</v>
      </c>
      <c r="H12" s="3">
        <f>(D9+D10+D11+D12)/(($B$9+E12)/2)</f>
        <v>0.16666666666666666</v>
      </c>
      <c r="I12" s="3">
        <f>(D3+D4+D5+D6+D7+D8+D9+D10+D11+D12)/(($B$3+E12)/2)</f>
        <v>0.6</v>
      </c>
      <c r="J12" s="3"/>
      <c r="K12" s="3"/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>
        <f>(D9+D10+D11+D12+D13)/(($B$9+E13)/2)</f>
        <v>0.16666666666666666</v>
      </c>
      <c r="I13" s="3">
        <f>(D3+D4+D5+D6+D7+D8+D9+D10+D11+D12+D13)/(($B$3+E13)/2)</f>
        <v>0.6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>
        <f>(D9+D10+D11+D12+D13+D14)/(($B$9+E14)/2)</f>
        <v>0.16666666666666666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0.6</v>
      </c>
    </row>
    <row r="15" spans="1:16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>
        <f>(D9+D10+D11+D12+D13+D14+D15)/(($B$9+E15)/2)</f>
        <v>0.16666666666666666</v>
      </c>
      <c r="I15" s="3" t="e">
        <f>D15/(($B$15+E15)/2)</f>
        <v>#DIV/0!</v>
      </c>
      <c r="J15" s="3">
        <f t="shared" si="3"/>
        <v>0.5</v>
      </c>
      <c r="K15" s="3">
        <f t="shared" si="4"/>
        <v>0.5</v>
      </c>
      <c r="M15" s="6"/>
      <c r="O15" s="6"/>
      <c r="P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>
        <f>(D9+D10+D11+D12+D13+D14+D15+D16)/(($B$9+E16)/2)</f>
        <v>0.16666666666666666</v>
      </c>
      <c r="I16" s="3" t="e">
        <f>(D15+D16)/(($B$15+E16)/2)</f>
        <v>#DIV/0!</v>
      </c>
      <c r="J16" s="3">
        <f t="shared" si="3"/>
        <v>0.46153846153846156</v>
      </c>
      <c r="K16" s="3">
        <f t="shared" si="4"/>
        <v>0.46153846153846156</v>
      </c>
      <c r="M16" s="6"/>
    </row>
    <row r="17" spans="1:16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>
        <f>(D9+D10+D11+D12+D13+D14+D15+D16+D17)/(($B$9+E17)/2)</f>
        <v>0.16666666666666666</v>
      </c>
      <c r="I17" s="3" t="e">
        <f>(D15+D16+D17)/(($B$15+E17)/2)</f>
        <v>#DIV/0!</v>
      </c>
      <c r="J17" s="3">
        <f t="shared" si="3"/>
        <v>0.46153846153846156</v>
      </c>
      <c r="K17" s="3">
        <f t="shared" si="4"/>
        <v>0.46153846153846156</v>
      </c>
      <c r="M17" s="6"/>
      <c r="P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>
        <f>(D9+D10+D11+D12+D13+D14+D15+D16+D17+D18)/(($B$9+E18)/2)</f>
        <v>0.16666666666666666</v>
      </c>
      <c r="I18" s="3" t="e">
        <f>(D15+D16+D17+D18)/(($B$15+E18)/2)</f>
        <v>#DIV/0!</v>
      </c>
      <c r="J18" s="3">
        <f t="shared" si="3"/>
        <v>0.3333333333333333</v>
      </c>
      <c r="K18" s="3">
        <f t="shared" si="4"/>
        <v>0.3333333333333333</v>
      </c>
      <c r="M18" s="6"/>
    </row>
    <row r="19" spans="1:16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>
        <f>(D9+D10+D11+D12+D13+D14+D15+D16+D17+D18+D19)/(($B$9+E19)/2)</f>
        <v>0.16666666666666666</v>
      </c>
      <c r="I19" s="3" t="e">
        <f>(D15+D16+D17+D18+D19)/(($B$15+E19)/2)</f>
        <v>#DIV/0!</v>
      </c>
      <c r="J19" s="3">
        <f t="shared" si="3"/>
        <v>0.16666666666666666</v>
      </c>
      <c r="K19" s="3">
        <f t="shared" si="4"/>
        <v>0.16666666666666666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>
        <f>(D9+D10+D11+D12+D13+D14+D15+D16+D17+D18+D19+D20)/(($B$9+E20)/2)</f>
        <v>0.16666666666666666</v>
      </c>
      <c r="I20" s="3" t="e">
        <f>(D15+D16+D17+D18+D19+D20)/(($B$15+E20)/2)</f>
        <v>#DIV/0!</v>
      </c>
      <c r="J20" s="3">
        <f t="shared" si="3"/>
        <v>0.16666666666666666</v>
      </c>
      <c r="K20" s="3">
        <f t="shared" si="4"/>
        <v>0.16666666666666666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>
        <f t="shared" si="3"/>
        <v>0.15384615384615385</v>
      </c>
      <c r="K21" s="3">
        <f t="shared" si="4"/>
        <v>0.15384615384615385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 t="e">
        <f t="shared" si="3"/>
        <v>#DIV/0!</v>
      </c>
      <c r="K22" s="3" t="e">
        <f t="shared" si="4"/>
        <v>#DIV/0!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 t="e">
        <f t="shared" si="3"/>
        <v>#DIV/0!</v>
      </c>
      <c r="K23" s="3" t="e">
        <f t="shared" si="4"/>
        <v>#DIV/0!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Jacqueline Sanchez</cp:lastModifiedBy>
  <cp:lastPrinted>2009-07-02T17:17:53Z</cp:lastPrinted>
  <dcterms:created xsi:type="dcterms:W3CDTF">2003-07-07T15:38:51Z</dcterms:created>
  <dcterms:modified xsi:type="dcterms:W3CDTF">2023-03-14T16:50:52Z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