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tabRatio="878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externalReferences>
    <externalReference r:id="rId16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<sst xmlns="http://schemas.openxmlformats.org/spreadsheetml/2006/main" count="195" uniqueCount="18">
  <si>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</si>
  <si>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</si>
  <si>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</si>
  <si>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</si>
  <si>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</si>
  <si>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</si>
  <si>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</si>
  <si>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</si>
  <si>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</si>
  <si>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</si>
  <si>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</si>
  <si>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</si>
  <si>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</si>
  <si>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</si>
  <si>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</si>
  <si>
    <t>7/2/22 - Transition from Devereux to Lutheran Services Florida</t>
  </si>
  <si>
    <t>Transition from Devereux to Lutheran Services Florida</t>
  </si>
  <si>
    <t>LSF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</si>
</sst>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7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89">
      <selection activeCell="E121" sqref="E121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.75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.75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  <row r="111" spans="1:16" ht="12.75">
      <c r="A111" s="9">
        <v>44743</v>
      </c>
      <c r="B111" s="10">
        <v>144.5</v>
      </c>
      <c r="C111" s="10">
        <v>14</v>
      </c>
      <c r="D111" s="10">
        <v>8</v>
      </c>
      <c r="E111" s="10">
        <f>B111+C111-D111</f>
        <v>150.5</v>
      </c>
      <c r="F111" s="11">
        <f>C111-D111</f>
        <v>6</v>
      </c>
      <c r="G111" s="15">
        <f>D111/((B111+E111)/2)</f>
        <v>0.05423728813559322</v>
      </c>
      <c r="H111" s="15">
        <f>(D105+D106+D107+D108+D109+D110+D111)/(($B$105+E111)/2)</f>
        <v>0.47686832740213525</v>
      </c>
      <c r="I111" s="15">
        <f>(D111)/(($B$111+E111)/2)</f>
        <v>0.05423728813559322</v>
      </c>
      <c r="J111" s="15">
        <f>(D100+D101+D102+D103+D104+D105+D106+D107+D108+D109+D110+D111)/((B100+E111)/2)</f>
        <v>0.8</v>
      </c>
      <c r="K111" s="15">
        <f>((L100-O100)+(L101-O101)+(L102-O102)+(L103-O103)+(L104-O104)+(L105-O105)+(L106-O106)+(L107-O107)+(L108-O108)+(L109-O109)+(L110-O110)+(L111-O111))/((B100+E111)/2)</f>
        <v>0.7669421487603306</v>
      </c>
      <c r="L111" s="10">
        <v>8</v>
      </c>
      <c r="M111" s="10"/>
      <c r="P111" s="6" t="s">
        <v>16</v>
      </c>
    </row>
    <row r="112" spans="1:13" ht="12.75">
      <c r="A112" s="2">
        <v>44774</v>
      </c>
      <c r="B112">
        <v>150.5</v>
      </c>
      <c r="C112">
        <v>11</v>
      </c>
      <c r="D112">
        <v>5</v>
      </c>
      <c r="E112" s="16">
        <f>B112+C112-D112</f>
        <v>156.5</v>
      </c>
      <c r="F112" s="17">
        <f>C112-D112</f>
        <v>6</v>
      </c>
      <c r="G112" s="18">
        <f>D112/((B112+E112)/2)</f>
        <v>0.03257328990228013</v>
      </c>
      <c r="H112" s="18">
        <f>(D105+D106+D107+D108+D109+D110+D111+D112)/(($B$105+E112)/2)</f>
        <v>0.5017421602787456</v>
      </c>
      <c r="I112" s="18">
        <f>(D111+D112)/(($B$111+E112)/2)</f>
        <v>0.08637873754152824</v>
      </c>
      <c r="J112" s="18">
        <f>(D101+D102+D103+D104+D105+D106+D107+D108+D109+D110+D111+D112)/((B101+E112)/2)</f>
        <v>0.7739837398373983</v>
      </c>
      <c r="K112" s="18">
        <f>((L101-O101)+(L102-O102)+(L103-O103)+(L104-O104)+(L105-O105)+(L106-O106)+(L107-O107)+(L108-O108)+(L109-O109)+(L110-O110)+(L111-O111)+(L112-O112))/((B101+E112)/2)</f>
        <v>0.734959349593496</v>
      </c>
      <c r="L112">
        <v>4</v>
      </c>
      <c r="M112">
        <v>1</v>
      </c>
    </row>
    <row r="113" spans="1:12" ht="12.75">
      <c r="A113" s="2">
        <v>44805</v>
      </c>
      <c r="B113">
        <v>156.5</v>
      </c>
      <c r="C113">
        <v>9</v>
      </c>
      <c r="D113">
        <v>3</v>
      </c>
      <c r="E113" s="16">
        <f>B113+C113-D113</f>
        <v>162.5</v>
      </c>
      <c r="F113" s="17">
        <f>C113-D113</f>
        <v>6</v>
      </c>
      <c r="G113" s="18">
        <f>D113/((B113+E113)/2)</f>
        <v>0.018808777429467086</v>
      </c>
      <c r="H113" s="18">
        <f>(D105+D106+D107+D108+D109+D110+D111+D112+D113)/(($B$105+E113)/2)</f>
        <v>0.5119453924914675</v>
      </c>
      <c r="I113" s="18">
        <f>(D111+D112+D113)/(($B$111+E113)/2)</f>
        <v>0.10423452768729642</v>
      </c>
      <c r="J113" s="18">
        <f>(D102+D103+D104+D105+D106+D107+D108+D109+D110+D111+D112+D113)/((B102+E113)/2)</f>
        <v>0.7260940032414911</v>
      </c>
      <c r="K113" s="18">
        <f>((L102-O102)+(L103-O103)+(L104-O104)+(L105-O105)+(L106-O106)+(L107-O107)+(L108-O108)+(L109-O109)+(L110-O110)+(L111-O111)+(L112-O112)+(L113-O113))/((B102+E113)/2)</f>
        <v>0.6871961102106969</v>
      </c>
      <c r="L113">
        <v>3</v>
      </c>
    </row>
    <row r="114" spans="1:13" ht="12.75">
      <c r="A114" s="2">
        <v>44835</v>
      </c>
      <c r="B114">
        <v>162.5</v>
      </c>
      <c r="C114">
        <v>6</v>
      </c>
      <c r="D114">
        <v>8</v>
      </c>
      <c r="E114" s="16">
        <f>B114+C114-D114</f>
        <v>160.5</v>
      </c>
      <c r="F114" s="17">
        <f>C114-D114</f>
        <v>-2</v>
      </c>
      <c r="G114" s="18">
        <f>D114/((B114+E114)/2)</f>
        <v>0.04953560371517028</v>
      </c>
      <c r="H114" s="18">
        <f>(D105+D106+D107+D108+D109+D110+D111+D112+D113+D114)/(($B$105+E114)/2)</f>
        <v>0.570446735395189</v>
      </c>
      <c r="I114" s="18">
        <f>(D111+D112+D113+D114)/(($B$111+E114)/2)</f>
        <v>0.15737704918032788</v>
      </c>
      <c r="J114" s="18">
        <f>(D103+D104+D105+D106+D107+D108+D109+D110+D111+D112+D113+D114)/((B103+E114)/2)</f>
        <v>0.7097844112769486</v>
      </c>
      <c r="K114" s="18">
        <f>((L103-O103)+(L104-O104)+(L105-O105)+(L106-O106)+(L107-O107)+(L108-O108)+(L109-O109)+(L110-O110)+(L111-O111)+(L112-O112)+(L113-O113)+(L114-O114))/((B103+E114)/2)</f>
        <v>0.6766169154228856</v>
      </c>
      <c r="L114">
        <v>7</v>
      </c>
      <c r="M114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96">
      <selection activeCell="P96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  <c r="P99" s="6"/>
    </row>
    <row r="100" spans="1:16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  <c r="P100" s="6"/>
    </row>
    <row r="101" spans="1:16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  <c r="P101" s="6"/>
    </row>
    <row r="102" spans="1:16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  <c r="P102" s="6"/>
    </row>
    <row r="103" spans="1:16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  <c r="P103" s="6"/>
    </row>
    <row r="104" spans="1:16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  <c r="P104" s="6"/>
    </row>
    <row r="105" spans="1:16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  <c r="P105" s="6"/>
    </row>
    <row r="106" spans="1:16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  <c r="P106" s="6"/>
    </row>
    <row r="107" spans="1:16" ht="12.75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  <c r="P107" s="6"/>
    </row>
    <row r="108" spans="1:16" ht="12.75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  <c r="P108" s="6"/>
    </row>
    <row r="109" spans="1:16" ht="12.75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  <c r="P109" s="6"/>
    </row>
    <row r="110" spans="1:16" ht="12.75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  <c r="P110" s="6"/>
    </row>
    <row r="111" spans="1:16" ht="12.75">
      <c r="A111" s="2">
        <v>44743</v>
      </c>
      <c r="B111">
        <v>44</v>
      </c>
      <c r="C111">
        <v>5</v>
      </c>
      <c r="D111">
        <v>3</v>
      </c>
      <c r="E111">
        <f>B111+C111-D111</f>
        <v>46</v>
      </c>
      <c r="F111" s="5">
        <f>C111-D111</f>
        <v>2</v>
      </c>
      <c r="G111" s="3">
        <f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>(D100+D101+D102+D103+D104+D105+D106+D107+D108+D109+D110+D111)/((B100+E111)/2)</f>
        <v>0.8539325842696629</v>
      </c>
      <c r="K111" s="3">
        <f>((L100-O100)+(L101-O101)+(L102-O102)+(L103-O103)+(L104-O104)+(L105-O105)+(L106-O106)+(L107-O107)+(L108-O108)+(L109-O109)+(L110-O110)+(L111-O111))/((B100+E111)/2)</f>
        <v>0.8314606741573034</v>
      </c>
      <c r="L111">
        <v>3</v>
      </c>
      <c r="P111" s="6"/>
    </row>
    <row r="112" spans="1:16" ht="12.75">
      <c r="A112" s="2">
        <v>44774</v>
      </c>
      <c r="B112">
        <v>46</v>
      </c>
      <c r="C112">
        <v>4</v>
      </c>
      <c r="D112">
        <v>2</v>
      </c>
      <c r="E112">
        <f>B112+C112-D112</f>
        <v>48</v>
      </c>
      <c r="F112" s="5">
        <f>C112-D112</f>
        <v>2</v>
      </c>
      <c r="G112" s="3">
        <f>D112/((B112+E112)/2)</f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>(D101+D102+D103+D104+D105+D106+D107+D108+D109+D110+D111+D112)/((B101+E112)/2)</f>
        <v>0.7956989247311828</v>
      </c>
      <c r="K112" s="3">
        <f>((L101-O101)+(L102-O102)+(L103-O103)+(L104-O104)+(L105-O105)+(L106-O106)+(L107-O107)+(L108-O108)+(L109-O109)+(L110-O110)+(L111-O111)+(L112-O112))/((B101+E112)/2)</f>
        <v>0.7741935483870968</v>
      </c>
      <c r="L112">
        <v>2</v>
      </c>
      <c r="P112" s="6"/>
    </row>
    <row r="113" spans="1:16" ht="12.75">
      <c r="A113" s="2">
        <v>44805</v>
      </c>
      <c r="B113">
        <v>48</v>
      </c>
      <c r="C113">
        <v>1</v>
      </c>
      <c r="D113">
        <v>3</v>
      </c>
      <c r="E113">
        <f>B113+C113-D113</f>
        <v>46</v>
      </c>
      <c r="F113" s="5">
        <f>C113-D113</f>
        <v>-2</v>
      </c>
      <c r="G113" s="3">
        <f>D113/((B113+E113)/2)</f>
        <v>0.06382978723404255</v>
      </c>
      <c r="H113" s="3">
        <f>(D105+D106+D107+D108+D109+D110+D111+D112+D113)/(($B$105+E113)/2)</f>
        <v>0.6593406593406593</v>
      </c>
      <c r="I113" s="3">
        <f>(D111+D112+D113)/(($B$111+E113)/2)</f>
        <v>0.17777777777777778</v>
      </c>
      <c r="J113" s="3">
        <f>(D102+D103+D104+D105+D106+D107+D108+D109+D110+D111+D112+D113)/((B102+E113)/2)</f>
        <v>0.8297872340425532</v>
      </c>
      <c r="K113" s="3">
        <f>((L102-O102)+(L103-O103)+(L104-O104)+(L105-O105)+(L106-O106)+(L107-O107)+(L108-O108)+(L109-O109)+(L110-O110)+(L111-O111)+(L112-O112)+(L113-O113))/((B102+E113)/2)</f>
        <v>0.8085106382978723</v>
      </c>
      <c r="L113">
        <v>3</v>
      </c>
      <c r="P113" s="6"/>
    </row>
    <row r="114" spans="1:16" ht="12.75">
      <c r="A114" s="2">
        <v>44835</v>
      </c>
      <c r="B114">
        <v>46</v>
      </c>
      <c r="C114">
        <v>2</v>
      </c>
      <c r="D114">
        <v>3</v>
      </c>
      <c r="E114">
        <f>B114+C114-D114</f>
        <v>45</v>
      </c>
      <c r="F114" s="5">
        <f>C114-D114</f>
        <v>-1</v>
      </c>
      <c r="G114" s="3">
        <f>D114/((B114+E114)/2)</f>
        <v>0.06593406593406594</v>
      </c>
      <c r="H114" s="3">
        <f>(D105+D106+D107+D108+D109+D110+D111+D112+D113+D114)/(($B$105+E114)/2)</f>
        <v>0.7333333333333333</v>
      </c>
      <c r="I114" s="3">
        <f>(D111+D112+D113+D114)/(($B$111+E114)/2)</f>
        <v>0.24719101123595505</v>
      </c>
      <c r="J114" s="3">
        <f>(D103+D104+D105+D106+D107+D108+D109+D110+D111+D112+D113+D114)/((B103+E114)/2)</f>
        <v>0.8723404255319149</v>
      </c>
      <c r="K114" s="3">
        <f>((L103-O103)+(L104-O104)+(L105-O105)+(L106-O106)+(L107-O107)+(L108-O108)+(L109-O109)+(L110-O110)+(L111-O111)+(L112-O112)+(L113-O113)+(L114-O114))/((B103+E114)/2)</f>
        <v>0.851063829787234</v>
      </c>
      <c r="L114">
        <v>3</v>
      </c>
      <c r="P114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94">
      <selection activeCell="P94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  <c r="P59" s="6"/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  <c r="P85" s="6"/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  <c r="P92" s="6"/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6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  <c r="P95" s="6"/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6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  <c r="P101" s="6"/>
    </row>
    <row r="102" spans="1:16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  <c r="P102" s="6"/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6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  <c r="P105" s="6"/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6" ht="12.75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  <c r="P109" s="6"/>
    </row>
    <row r="110" spans="1:12" ht="12.75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6" ht="12.75">
      <c r="A111" s="2">
        <v>44743</v>
      </c>
      <c r="B111">
        <v>11</v>
      </c>
      <c r="C111">
        <v>0</v>
      </c>
      <c r="D111">
        <v>0</v>
      </c>
      <c r="E111">
        <f>B111+C111-D111</f>
        <v>11</v>
      </c>
      <c r="F111" s="5">
        <f>C111-D111</f>
        <v>0</v>
      </c>
      <c r="G111" s="3">
        <f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>(D100+D101+D102+D103+D104+D105+D106+D107+D108+D109+D110+D111)/((B100+E111)/2)</f>
        <v>0.7619047619047619</v>
      </c>
      <c r="K111" s="3">
        <f>((L100-O100)+(L101-O101)+(L102-O102)+(L103-O103)+(L104-O104)+(L105-O105)+(L106-O106)+(L107-O107)+(L108-O108)+(L109-O109)+(L110-O110)+(L111-O111))/((B100+E111)/2)</f>
        <v>0.6666666666666666</v>
      </c>
      <c r="L111">
        <v>0</v>
      </c>
      <c r="P111" s="6"/>
    </row>
    <row r="112" spans="1:12" ht="12.75">
      <c r="A112" s="2">
        <v>44774</v>
      </c>
      <c r="B112">
        <v>11</v>
      </c>
      <c r="C112">
        <v>0</v>
      </c>
      <c r="D112">
        <v>0</v>
      </c>
      <c r="E112">
        <f>B112+C112-D112</f>
        <v>11</v>
      </c>
      <c r="F112" s="5">
        <f>C112-D112</f>
        <v>0</v>
      </c>
      <c r="G112" s="3">
        <f>D112/((B112+E112)/2)</f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>(D101+D102+D103+D104+D105+D106+D107+D108+D109+D110+D111+D112)/((B101+E112)/2)</f>
        <v>0.7619047619047619</v>
      </c>
      <c r="K112" s="3">
        <f>((L101-O101)+(L102-O102)+(L103-O103)+(L104-O104)+(L105-O105)+(L106-O106)+(L107-O107)+(L108-O108)+(L109-O109)+(L110-O110)+(L111-O111)+(L112-O112))/((B101+E112)/2)</f>
        <v>0.6666666666666666</v>
      </c>
      <c r="L112">
        <v>0</v>
      </c>
    </row>
    <row r="113" spans="1:12" ht="12.75">
      <c r="A113" s="2">
        <v>44805</v>
      </c>
      <c r="B113">
        <v>11</v>
      </c>
      <c r="C113">
        <v>0</v>
      </c>
      <c r="D113">
        <v>0</v>
      </c>
      <c r="E113">
        <f>B113+C113-D113</f>
        <v>11</v>
      </c>
      <c r="F113" s="5">
        <f>C113-D113</f>
        <v>0</v>
      </c>
      <c r="G113" s="3">
        <f>D113/((B113+E113)/2)</f>
        <v>0</v>
      </c>
      <c r="H113" s="3">
        <f>(D105+D106+D107+D108+D109+D110+D111+D112+D113)/(($B$105+E113)/2)</f>
        <v>0.6</v>
      </c>
      <c r="I113" s="3">
        <f>(D111+D112+D113)/(($B$111+E113)/2)</f>
        <v>0</v>
      </c>
      <c r="J113" s="3">
        <f>(D102+D103+D104+D105+D106+D107+D108+D109+D110+D111+D112+D113)/((B102+E113)/2)</f>
        <v>0.7</v>
      </c>
      <c r="K113" s="3">
        <f>((L102-O102)+(L103-O103)+(L104-O104)+(L105-O105)+(L106-O106)+(L107-O107)+(L108-O108)+(L109-O109)+(L110-O110)+(L111-O111)+(L112-O112)+(L113-O113))/((B102+E113)/2)</f>
        <v>0.6</v>
      </c>
      <c r="L113">
        <v>0</v>
      </c>
    </row>
    <row r="114" spans="1:12" ht="12.75">
      <c r="A114" s="2">
        <v>44835</v>
      </c>
      <c r="B114">
        <v>11</v>
      </c>
      <c r="C114">
        <v>1</v>
      </c>
      <c r="D114">
        <v>1</v>
      </c>
      <c r="E114">
        <f>B114+C114-D114</f>
        <v>11</v>
      </c>
      <c r="F114" s="5">
        <f>C114-D114</f>
        <v>0</v>
      </c>
      <c r="G114" s="3">
        <f>D114/((B114+E114)/2)</f>
        <v>0.09090909090909091</v>
      </c>
      <c r="H114" s="3">
        <f>(D105+D106+D107+D108+D109+D110+D111+D112+D113+D114)/(($B$105+E114)/2)</f>
        <v>0.7</v>
      </c>
      <c r="I114" s="3">
        <f>(D111+D112+D113+D114)/(($B$111+E114)/2)</f>
        <v>0.09090909090909091</v>
      </c>
      <c r="J114" s="3">
        <f>(D103+D104+D105+D106+D107+D108+D109+D110+D111+D112+D113+D114)/((B103+E114)/2)</f>
        <v>0.7368421052631579</v>
      </c>
      <c r="K114" s="3">
        <f>((L103-O103)+(L104-O104)+(L105-O105)+(L106-O106)+(L107-O107)+(L108-O108)+(L109-O109)+(L110-O110)+(L111-O111)+(L112-O112)+(L113-O113)+(L114-O114))/((B103+E114)/2)</f>
        <v>0.7368421052631579</v>
      </c>
      <c r="L114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0"/>
  <sheetViews>
    <sheetView zoomScalePageLayoutView="0" workbookViewId="0" topLeftCell="A94">
      <selection activeCell="I124" sqref="I12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102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110">B67+C67-D67</f>
        <v>45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110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t="shared" si="6"/>
        <v>44</v>
      </c>
      <c r="F87" s="5">
        <f t="shared" si="7"/>
        <v>-4</v>
      </c>
      <c r="G87" s="3">
        <f t="shared" si="8"/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t="shared" si="5"/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6"/>
        <v>40</v>
      </c>
      <c r="F88" s="5">
        <f t="shared" si="7"/>
        <v>-4</v>
      </c>
      <c r="G88" s="3">
        <f t="shared" si="8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5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6"/>
        <v>47</v>
      </c>
      <c r="F89" s="5">
        <f t="shared" si="7"/>
        <v>7</v>
      </c>
      <c r="G89" s="3">
        <f t="shared" si="8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5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6"/>
        <v>45.5</v>
      </c>
      <c r="F90" s="5">
        <f t="shared" si="7"/>
        <v>-1.5</v>
      </c>
      <c r="G90" s="3">
        <f t="shared" si="8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5"/>
        <v>0.8323699421965318</v>
      </c>
      <c r="K90" s="3">
        <f t="shared" si="9"/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6"/>
        <v>48.5</v>
      </c>
      <c r="F91" s="5">
        <f t="shared" si="7"/>
        <v>3</v>
      </c>
      <c r="G91" s="3">
        <f t="shared" si="8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5"/>
        <v>0.7485380116959064</v>
      </c>
      <c r="K91" s="3">
        <f t="shared" si="9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6"/>
        <v>48</v>
      </c>
      <c r="F92" s="5">
        <f t="shared" si="7"/>
        <v>-0.5</v>
      </c>
      <c r="G92" s="3">
        <f t="shared" si="8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5"/>
        <v>0.7241379310344828</v>
      </c>
      <c r="K92" s="3">
        <f t="shared" si="9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6"/>
        <v>42</v>
      </c>
      <c r="F93" s="5">
        <f t="shared" si="7"/>
        <v>-6</v>
      </c>
      <c r="G93" s="3">
        <f t="shared" si="8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5"/>
        <v>0.8888888888888888</v>
      </c>
      <c r="K93" s="3">
        <f t="shared" si="9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6"/>
        <v>42</v>
      </c>
      <c r="F94" s="5">
        <f t="shared" si="7"/>
        <v>0</v>
      </c>
      <c r="G94" s="3">
        <f t="shared" si="8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5"/>
        <v>0.9024390243902439</v>
      </c>
      <c r="K94" s="3">
        <f t="shared" si="9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6"/>
        <v>41.5</v>
      </c>
      <c r="F95" s="5">
        <f t="shared" si="7"/>
        <v>-0.5</v>
      </c>
      <c r="G95" s="3">
        <f t="shared" si="8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5"/>
        <v>0.8819875776397516</v>
      </c>
      <c r="K95" s="3">
        <f t="shared" si="9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6"/>
        <v>41.5</v>
      </c>
      <c r="F96" s="5">
        <f t="shared" si="7"/>
        <v>0</v>
      </c>
      <c r="G96" s="3">
        <f t="shared" si="8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5"/>
        <v>0.8875739644970414</v>
      </c>
      <c r="K96" s="3">
        <f t="shared" si="9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6"/>
        <v>40.5</v>
      </c>
      <c r="F97" s="5">
        <f t="shared" si="7"/>
        <v>-1</v>
      </c>
      <c r="G97" s="3">
        <f t="shared" si="8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5"/>
        <v>0.9050279329608939</v>
      </c>
      <c r="K97" s="3">
        <f t="shared" si="9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6"/>
        <v>42</v>
      </c>
      <c r="F98" s="5">
        <f t="shared" si="7"/>
        <v>1.5</v>
      </c>
      <c r="G98" s="3">
        <f t="shared" si="8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5"/>
        <v>0.9</v>
      </c>
      <c r="K98" s="3">
        <f t="shared" si="9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t="shared" si="6"/>
        <v>44</v>
      </c>
      <c r="F99" s="5">
        <f t="shared" si="7"/>
        <v>2</v>
      </c>
      <c r="G99" s="3">
        <f t="shared" si="8"/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5"/>
        <v>0.8522727272727273</v>
      </c>
      <c r="K99" s="3">
        <f t="shared" si="9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6"/>
        <v>44</v>
      </c>
      <c r="F100" s="5">
        <f t="shared" si="7"/>
        <v>0</v>
      </c>
      <c r="G100" s="3">
        <f t="shared" si="8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5"/>
        <v>0.8095238095238095</v>
      </c>
      <c r="K100" s="3">
        <f t="shared" si="9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6"/>
        <v>41</v>
      </c>
      <c r="F101" s="5">
        <f t="shared" si="7"/>
        <v>-3</v>
      </c>
      <c r="G101" s="3">
        <f t="shared" si="8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5"/>
        <v>0.8181818181818182</v>
      </c>
      <c r="K101" s="3">
        <f t="shared" si="9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6"/>
        <v>37</v>
      </c>
      <c r="F102" s="5">
        <f t="shared" si="7"/>
        <v>-4</v>
      </c>
      <c r="G102" s="3">
        <f t="shared" si="8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5"/>
        <v>0.9575757575757575</v>
      </c>
      <c r="K102" s="3">
        <f t="shared" si="9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6"/>
        <v>34.5</v>
      </c>
      <c r="F103" s="5">
        <f t="shared" si="7"/>
        <v>-2.5</v>
      </c>
      <c r="G103" s="3">
        <f t="shared" si="8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aca="true" t="shared" si="10" ref="J103:J110">(D92+D93+D94+D95+D96+D97+D98+D99+D100+D101+D102+D103)/((B92+E103)/2)</f>
        <v>1</v>
      </c>
      <c r="K103" s="3">
        <f t="shared" si="9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6"/>
        <v>33.5</v>
      </c>
      <c r="F104" s="5">
        <f t="shared" si="7"/>
        <v>-1</v>
      </c>
      <c r="G104" s="3">
        <f t="shared" si="8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0"/>
        <v>1.030674846625767</v>
      </c>
      <c r="K104" s="3">
        <f t="shared" si="9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6"/>
        <v>36.5</v>
      </c>
      <c r="F105" s="5">
        <f t="shared" si="7"/>
        <v>3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0"/>
        <v>0.8535031847133758</v>
      </c>
      <c r="K105" s="3">
        <f t="shared" si="9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6"/>
        <v>33.5</v>
      </c>
      <c r="F106" s="5">
        <f t="shared" si="7"/>
        <v>-3</v>
      </c>
      <c r="G106" s="3">
        <f t="shared" si="8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0"/>
        <v>0.9403973509933775</v>
      </c>
      <c r="K106" s="3">
        <f t="shared" si="9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6"/>
        <v>30.5</v>
      </c>
      <c r="F107" s="5">
        <f t="shared" si="7"/>
        <v>-3</v>
      </c>
      <c r="G107" s="3">
        <f t="shared" si="8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0"/>
        <v>1</v>
      </c>
      <c r="K107" s="3">
        <f t="shared" si="9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6"/>
        <v>33.5</v>
      </c>
      <c r="F108" s="5">
        <f t="shared" si="7"/>
        <v>3</v>
      </c>
      <c r="G108" s="3">
        <f t="shared" si="8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0"/>
        <v>0.9333333333333333</v>
      </c>
      <c r="K108" s="3">
        <f t="shared" si="9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6"/>
        <v>35.5</v>
      </c>
      <c r="F109" s="5">
        <f t="shared" si="7"/>
        <v>2</v>
      </c>
      <c r="G109" s="3">
        <f t="shared" si="8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0"/>
        <v>0.868421052631579</v>
      </c>
      <c r="K109" s="3">
        <f t="shared" si="9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6"/>
        <v>39.5</v>
      </c>
      <c r="F110" s="5">
        <f t="shared" si="7"/>
        <v>4</v>
      </c>
      <c r="G110" s="3">
        <f t="shared" si="8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0"/>
        <v>0.8343558282208589</v>
      </c>
      <c r="K110" s="3">
        <f t="shared" si="9"/>
        <v>0.8343558282208589</v>
      </c>
      <c r="L110">
        <v>3</v>
      </c>
      <c r="P110" s="6"/>
    </row>
    <row r="111" spans="1:16" ht="12.75">
      <c r="A111" s="2">
        <v>44743</v>
      </c>
      <c r="F111" s="5"/>
      <c r="G111" s="3"/>
      <c r="H111" s="3"/>
      <c r="I111" s="3"/>
      <c r="J111" s="3">
        <f>(D100+D101+D102+D103+D104+D105+D106+D107+D108+D109+D110)/((B100+E110)/2)</f>
        <v>0.7664670658682635</v>
      </c>
      <c r="K111" s="3">
        <f>((L100-O100)+(L101-O101)+(L102-O102)+(L103-O103)+(L104-O104)+(L105-O105)+(L106-O106)+(L107-O107)+(L108-O108)+(L109-O109)+(L110-O110)+(L111-O111))/((B100+E110)/2)</f>
        <v>0.7664670658682635</v>
      </c>
      <c r="P111" s="6"/>
    </row>
    <row r="112" spans="1:16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0.7425149700598802</v>
      </c>
      <c r="K112" s="3">
        <f>((L101-O101)+(L102-O102)+(L103-O103)+(L104-O104)+(L105-O105)+(L106-O106)+(L107-O107)+(L108-O108)+(L109-O109)+(L110-O110)+(L111-O111)+(L112-O112))/((B101+E110)/2)</f>
        <v>0.7425149700598802</v>
      </c>
      <c r="P112" s="6"/>
    </row>
    <row r="113" spans="1:16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0.6956521739130435</v>
      </c>
      <c r="K113" s="3">
        <f>((L102-O102)+(L103-O103)+(L104-O104)+(L105-O105)+(L106-O106)+(L107-O107)+(L108-O108)+(L109-O109)+(L110-O110)+(L111-O111)+(L112-O112)+(L113-O113))/((B102+E110)/2)</f>
        <v>0.6956521739130435</v>
      </c>
      <c r="P113" s="6"/>
    </row>
    <row r="114" spans="1:16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0.5751633986928104</v>
      </c>
      <c r="K114" s="3">
        <f>((L103-O103)+(L104-O104)+(L105-O105)+(L106-O106)+(L107-O107)+(L108-O108)+(L109-O109)+(L110-O110)+(L111-O111)+(L112-O112)+(L113-O113)+(L114-O114))/((B103+E110)/2)</f>
        <v>0.5751633986928104</v>
      </c>
      <c r="P114" s="6"/>
    </row>
    <row r="115" spans="1:16" ht="12.75">
      <c r="A115" s="2"/>
      <c r="F115" s="5"/>
      <c r="G115" s="3"/>
      <c r="H115" s="3"/>
      <c r="I115" s="3"/>
      <c r="J115" s="3"/>
      <c r="K115" s="3"/>
      <c r="P115" s="6"/>
    </row>
    <row r="116" spans="1:16" ht="13.5" thickBot="1">
      <c r="A116" s="25" t="s">
        <v>17</v>
      </c>
      <c r="F116" s="5"/>
      <c r="G116" s="3"/>
      <c r="H116" s="3"/>
      <c r="I116" s="3"/>
      <c r="J116" s="3"/>
      <c r="K116" s="3"/>
      <c r="P116" s="6"/>
    </row>
    <row r="117" spans="1:12" s="19" customFormat="1" ht="13.5" thickTop="1">
      <c r="A117" s="20">
        <v>44743</v>
      </c>
      <c r="B117" s="21">
        <v>38.5</v>
      </c>
      <c r="C117" s="21">
        <v>4</v>
      </c>
      <c r="D117" s="21">
        <v>3</v>
      </c>
      <c r="E117" s="21">
        <f>B117+C117-D117</f>
        <v>39.5</v>
      </c>
      <c r="F117" s="22">
        <f>C117-D117</f>
        <v>1</v>
      </c>
      <c r="G117" s="23">
        <f>D117/((B117+E117)/2)</f>
        <v>0.07692307692307693</v>
      </c>
      <c r="H117" s="23">
        <f>(D105+D106+D107+D108+D109+D110+D117)/(($B$105+E117)/2)</f>
        <v>0.4931506849315068</v>
      </c>
      <c r="I117" s="23">
        <f>(D117)/(($B$117+E117)/2)</f>
        <v>0.07692307692307693</v>
      </c>
      <c r="J117" s="23"/>
      <c r="K117" s="23"/>
      <c r="L117" s="21">
        <v>3</v>
      </c>
    </row>
    <row r="118" spans="1:12" ht="12.75">
      <c r="A118" s="2">
        <v>44774</v>
      </c>
      <c r="B118" s="24">
        <v>39.5</v>
      </c>
      <c r="C118" s="24">
        <v>0</v>
      </c>
      <c r="D118" s="24">
        <v>1</v>
      </c>
      <c r="E118">
        <f>B118+C118-D118</f>
        <v>38.5</v>
      </c>
      <c r="F118" s="5">
        <f>C118-D118</f>
        <v>-1</v>
      </c>
      <c r="G118" s="3">
        <f>D118/((B118+E118)/2)</f>
        <v>0.02564102564102564</v>
      </c>
      <c r="H118" s="3">
        <f>(D105+D106+D107+D108+D109+D110+D117+D118)/(($B$105+E118)/2)</f>
        <v>0.5277777777777778</v>
      </c>
      <c r="I118" s="3">
        <f>(D117+D118)/(($B$117+E118)/2)</f>
        <v>0.1038961038961039</v>
      </c>
      <c r="J118" s="3"/>
      <c r="K118" s="3"/>
      <c r="L118" s="24">
        <v>1</v>
      </c>
    </row>
    <row r="119" spans="1:12" ht="12.75">
      <c r="A119" s="2">
        <v>44805</v>
      </c>
      <c r="B119" s="24">
        <v>38.5</v>
      </c>
      <c r="C119" s="24">
        <v>3</v>
      </c>
      <c r="D119" s="24">
        <v>0</v>
      </c>
      <c r="E119">
        <f>B119+C119-D119</f>
        <v>41.5</v>
      </c>
      <c r="F119" s="5">
        <f>C119-D119</f>
        <v>3</v>
      </c>
      <c r="G119" s="3">
        <f>D119/((B119+E119)/2)</f>
        <v>0</v>
      </c>
      <c r="H119" s="3">
        <f>(D105+D106+D107+D108+D109+D110+D117+D118+D119)/(($B$105+E119)/2)</f>
        <v>0.5066666666666667</v>
      </c>
      <c r="I119" s="3">
        <f>(D117+D118+D119)/(($B$117+E119)/2)</f>
        <v>0.1</v>
      </c>
      <c r="J119" s="3"/>
      <c r="K119" s="3"/>
      <c r="L119" s="24">
        <v>0</v>
      </c>
    </row>
    <row r="120" spans="1:12" ht="12.75">
      <c r="A120" s="2">
        <v>44835</v>
      </c>
      <c r="B120" s="24">
        <v>41.5</v>
      </c>
      <c r="C120" s="24">
        <v>3</v>
      </c>
      <c r="D120" s="24">
        <v>0</v>
      </c>
      <c r="E120">
        <f>B120+C120-D120</f>
        <v>44.5</v>
      </c>
      <c r="F120" s="5">
        <f>C120-D120</f>
        <v>3</v>
      </c>
      <c r="G120" s="3">
        <f>D120/((B120+E120)/2)</f>
        <v>0</v>
      </c>
      <c r="H120" s="3">
        <f>(D105+D106+D107+D108+D109+D110+D117+D118+D119+D120)/(($B$105+E120)/2)</f>
        <v>0.48717948717948717</v>
      </c>
      <c r="I120" s="3">
        <f>(D117+D118+D119+D120)/(($B$117+E120)/2)</f>
        <v>0.0963855421686747</v>
      </c>
      <c r="L120" s="24">
        <v>0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0"/>
  <sheetViews>
    <sheetView zoomScalePageLayoutView="0" workbookViewId="0" topLeftCell="A94">
      <selection activeCell="J119" sqref="J11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.75">
      <c r="A111" s="2">
        <v>44743</v>
      </c>
      <c r="F111" s="5"/>
      <c r="G111" s="3"/>
      <c r="H111" s="3"/>
      <c r="I111" s="3"/>
      <c r="J111" s="3">
        <f>(D100+D101+D102+D103+D104+D105+D106+D107+D108+D109+D110+D111)/((B100+E110)/2)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0.38095238095238093</v>
      </c>
      <c r="K114" s="3">
        <f>((L103-O103)+(L104-O104)+(L105-O105)+(L106-O106)+(L107-O107)+(L108-O108)+(L109-O109)+(L110-O110)+(L111-O111)+(L112-O112)+(L113-O113)+(L114-O114))/((B103+E110)/2)</f>
        <v>0.38095238095238093</v>
      </c>
    </row>
    <row r="115" spans="1:11" ht="12.75">
      <c r="A115" s="2"/>
      <c r="F115" s="5"/>
      <c r="G115" s="3"/>
      <c r="H115" s="3"/>
      <c r="I115" s="3"/>
      <c r="J115" s="3"/>
      <c r="K115" s="3"/>
    </row>
    <row r="116" spans="1:11" ht="13.5" thickBot="1">
      <c r="A116" s="25" t="s">
        <v>17</v>
      </c>
      <c r="F116" s="5"/>
      <c r="G116" s="3"/>
      <c r="H116" s="3"/>
      <c r="I116" s="3"/>
      <c r="J116" s="3"/>
      <c r="K116" s="3"/>
    </row>
    <row r="117" spans="1:11" ht="13.5" thickTop="1">
      <c r="A117" s="20">
        <v>44743</v>
      </c>
      <c r="B117" s="21">
        <v>10</v>
      </c>
      <c r="C117" s="21">
        <v>2</v>
      </c>
      <c r="D117" s="21">
        <v>0</v>
      </c>
      <c r="E117" s="21">
        <f>B117+C117-D117</f>
        <v>12</v>
      </c>
      <c r="F117" s="22">
        <f>C117-D117</f>
        <v>2</v>
      </c>
      <c r="G117" s="23">
        <f>D117/((B117+E117)/2)</f>
        <v>0</v>
      </c>
      <c r="H117" s="23">
        <f>(D105+D106+D107+D108+D109+D110+D117)/(($B$105+E117)/2)</f>
        <v>0.18181818181818182</v>
      </c>
      <c r="I117" s="23">
        <f>(D117)/(($B$117+E117)/2)</f>
        <v>0</v>
      </c>
      <c r="J117" s="23"/>
      <c r="K117" s="23"/>
    </row>
    <row r="118" spans="1:11" ht="12.75">
      <c r="A118" s="2">
        <v>44774</v>
      </c>
      <c r="B118" s="24">
        <v>12</v>
      </c>
      <c r="C118" s="24">
        <v>1</v>
      </c>
      <c r="D118" s="24">
        <v>0</v>
      </c>
      <c r="E118">
        <f>B118+C118-D118</f>
        <v>13</v>
      </c>
      <c r="F118" s="5">
        <f>C118-D118</f>
        <v>1</v>
      </c>
      <c r="G118" s="3">
        <f>D118/((B118+E118)/2)</f>
        <v>0</v>
      </c>
      <c r="H118" s="3">
        <f>(D105+D106+D107+D108+D109+D110+D117+D118)/(($B$105+E118)/2)</f>
        <v>0.17391304347826086</v>
      </c>
      <c r="I118" s="3">
        <f>(D117+D118)/(($B$117+E118)/2)</f>
        <v>0</v>
      </c>
      <c r="J118" s="3"/>
      <c r="K118" s="3"/>
    </row>
    <row r="119" spans="1:11" ht="12.75">
      <c r="A119" s="2">
        <v>44805</v>
      </c>
      <c r="B119" s="24">
        <v>13</v>
      </c>
      <c r="C119" s="24">
        <v>0</v>
      </c>
      <c r="D119" s="24">
        <v>0</v>
      </c>
      <c r="E119">
        <f>B119+C119-D119</f>
        <v>13</v>
      </c>
      <c r="F119" s="5">
        <f>C119-D119</f>
        <v>0</v>
      </c>
      <c r="G119" s="3">
        <f>D119/((B119+E119)/2)</f>
        <v>0</v>
      </c>
      <c r="H119" s="3">
        <f>(D105+D106+D107+D108+D109+D110+D117+D118+D119)/(($B$105+E119)/2)</f>
        <v>0.17391304347826086</v>
      </c>
      <c r="I119" s="3">
        <f>(D117+D118+D119)/(($B$117+E119)/2)</f>
        <v>0</v>
      </c>
      <c r="J119" s="3"/>
      <c r="K119" s="3"/>
    </row>
    <row r="120" spans="1:9" ht="12.75">
      <c r="A120" s="2">
        <v>44835</v>
      </c>
      <c r="B120" s="24">
        <v>13</v>
      </c>
      <c r="C120" s="24">
        <v>0</v>
      </c>
      <c r="D120" s="24">
        <v>1</v>
      </c>
      <c r="E120">
        <f>B120+C120-D120</f>
        <v>12</v>
      </c>
      <c r="F120" s="5">
        <f>C120-D120</f>
        <v>-1</v>
      </c>
      <c r="G120" s="3">
        <f>D120/((B120+E120)/2)</f>
        <v>0.08</v>
      </c>
      <c r="H120" s="3">
        <f>(D105+D106+D107+D108+D109+D110+D117+D118+D119+D120)/(($B$105+E120)/2)</f>
        <v>0.2727272727272727</v>
      </c>
      <c r="I120" s="3">
        <f>(D117+D118+D119+D120)/(($B$117+E120)/2)</f>
        <v>0.09090909090909091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92">
      <selection activeCell="F119" sqref="F11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.75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.75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.75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.75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6" ht="12.75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>B111+C111-D111</f>
        <v>119.5</v>
      </c>
      <c r="F111" s="11">
        <f>C111-D111</f>
        <v>5</v>
      </c>
      <c r="G111" s="15">
        <f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>(D100+D101+D102+D103+D104+D105+D106+D107+D108+D109+D110+D111)/((B100+E111)/2)</f>
        <v>0.8530020703933747</v>
      </c>
      <c r="K111" s="15">
        <f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  <c r="P111" s="6" t="s">
        <v>16</v>
      </c>
    </row>
    <row r="112" spans="1:13" ht="12.75">
      <c r="A112" s="2">
        <v>44774</v>
      </c>
      <c r="B112" s="16">
        <f>SUM('CHS CM'!B112+'LSF CM'!B4+'One Hope CM'!B112)</f>
        <v>119.5</v>
      </c>
      <c r="C112" s="16">
        <f>SUM('CHS CM'!C112+'LSF CM'!C4+'One Hope CM'!C112)</f>
        <v>10</v>
      </c>
      <c r="D112" s="16">
        <f>SUM('CHS CM'!D112+'LSF CM'!D4+'One Hope CM'!D112)</f>
        <v>5</v>
      </c>
      <c r="E112" s="16">
        <f>B112+C112-D112</f>
        <v>124.5</v>
      </c>
      <c r="F112" s="17">
        <f>C112-D112</f>
        <v>5</v>
      </c>
      <c r="G112" s="18">
        <f>D112/((B112+E112)/2)</f>
        <v>0.040983606557377046</v>
      </c>
      <c r="H112" s="18">
        <f>(D105+D106+D107+D108+D109+D110+D111+D112)/(($B$105+E112)/2)</f>
        <v>0.543859649122807</v>
      </c>
      <c r="I112" s="18">
        <f>(D111+D112)/(($B$111+E112)/2)</f>
        <v>0.100418410041841</v>
      </c>
      <c r="J112" s="18">
        <f>(D101+D102+D103+D104+D105+D106+D107+D108+D109+D110+D111+D112)/((B101+E112)/2)</f>
        <v>0.8228105906313645</v>
      </c>
      <c r="K112" s="18">
        <f>((L101-O101)+(L102-O102)+(L103-O103)+(L104-O104)+(L105-O105)+(L106-O106)+(L107-O107)+(L108-O108)+(L109-O109)+(L110-O110)+(L111-O111)+(L112-O112))/((B101+E112)/2)</f>
        <v>0.7657841140529531</v>
      </c>
      <c r="L112">
        <v>4</v>
      </c>
      <c r="M112">
        <v>1</v>
      </c>
    </row>
    <row r="113" spans="1:12" ht="12.75">
      <c r="A113" s="2">
        <v>44805</v>
      </c>
      <c r="B113" s="16">
        <f>SUM('CHS CM'!B113+'LSF CM'!B5+'One Hope CM'!B113)</f>
        <v>124.5</v>
      </c>
      <c r="C113" s="16">
        <f>SUM('CHS CM'!C113+'LSF CM'!C5+'One Hope CM'!C113)</f>
        <v>9</v>
      </c>
      <c r="D113" s="16">
        <f>SUM('CHS CM'!D113+'LSF CM'!D5+'One Hope CM'!D113)</f>
        <v>3</v>
      </c>
      <c r="E113" s="16">
        <f>B113+C113-D113</f>
        <v>130.5</v>
      </c>
      <c r="F113" s="17">
        <f>C113-D113</f>
        <v>6</v>
      </c>
      <c r="G113" s="18">
        <f>D113/((B113+E113)/2)</f>
        <v>0.023529411764705882</v>
      </c>
      <c r="H113" s="18">
        <f>(D105+D106+D107+D108+D109+D110+D111+D112+D113)/(($B$105+E113)/2)</f>
        <v>0.5555555555555556</v>
      </c>
      <c r="I113" s="18">
        <f>(D111+D112+D113)/(($B$111+E113)/2)</f>
        <v>0.12244897959183673</v>
      </c>
      <c r="J113" s="18">
        <f>(D102+D103+D104+D105+D106+D107+D108+D109+D110+D111+D112+D113)/((B102+E113)/2)</f>
        <v>0.772635814889336</v>
      </c>
      <c r="K113" s="18">
        <f>((L102-O102)+(L103-O103)+(L104-O104)+(L105-O105)+(L106-O106)+(L107-O107)+(L108-O108)+(L109-O109)+(L110-O110)+(L111-O111)+(L112-O112)+(L113-O113))/((B102+E113)/2)</f>
        <v>0.716297786720322</v>
      </c>
      <c r="L113">
        <v>3</v>
      </c>
    </row>
    <row r="114" spans="1:13" ht="12.75">
      <c r="A114" s="2">
        <v>44835</v>
      </c>
      <c r="B114" s="16">
        <f>SUM('CHS CM'!B114+'LSF CM'!B6+'One Hope CM'!B114)</f>
        <v>130.5</v>
      </c>
      <c r="C114" s="16">
        <f>SUM('CHS CM'!C114+'LSF CM'!C6+'One Hope CM'!C114)</f>
        <v>5</v>
      </c>
      <c r="D114" s="16">
        <f>SUM('CHS CM'!D114+'LSF CM'!D6+'One Hope CM'!D114)</f>
        <v>6</v>
      </c>
      <c r="E114" s="16">
        <f>B114+C114-D114</f>
        <v>129.5</v>
      </c>
      <c r="F114" s="17">
        <f>C114-D114</f>
        <v>-1</v>
      </c>
      <c r="G114" s="18">
        <f>D114/((B114+E114)/2)</f>
        <v>0.046153846153846156</v>
      </c>
      <c r="H114" s="18">
        <f>(D105+D106+D107+D108+D109+D110+D111+D112+D113+D114)/(($B$105+E114)/2)</f>
        <v>0.6094420600858369</v>
      </c>
      <c r="I114" s="18">
        <f>(D111+D112+D113+D114)/(($B$111+E114)/2)</f>
        <v>0.1721311475409836</v>
      </c>
      <c r="J114" s="18">
        <f>(D103+D104+D105+D106+D107+D108+D109+D110+D111+D112+D113+D114)/((B103+E114)/2)</f>
        <v>0.7474332648870636</v>
      </c>
      <c r="K114" s="18">
        <f>((L103-O103)+(L104-O104)+(L105-O105)+(L106-O106)+(L107-O107)+(L108-O108)+(L109-O109)+(L110-O110)+(L111-O111)+(L112-O112)+(L113-O113)+(L114-O114))/((B103+E114)/2)</f>
        <v>0.6899383983572895</v>
      </c>
      <c r="L114">
        <v>5</v>
      </c>
      <c r="M114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91">
      <selection activeCell="A115" sqref="A115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.75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.75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6" ht="12.75">
      <c r="A111" s="9">
        <v>44743</v>
      </c>
      <c r="B111" s="10">
        <v>30</v>
      </c>
      <c r="C111" s="10">
        <v>2</v>
      </c>
      <c r="D111" s="10">
        <v>1</v>
      </c>
      <c r="E111" s="10">
        <f>B111+C111-D111</f>
        <v>31</v>
      </c>
      <c r="F111" s="11">
        <f>C111-D111</f>
        <v>1</v>
      </c>
      <c r="G111" s="15">
        <f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>(D100+D101+D102+D103+D104+D105+D106+D107+D108+D109+D110+D111)/((B100+E111)/2)</f>
        <v>0.5901639344262295</v>
      </c>
      <c r="K111" s="15">
        <f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  <c r="P111" s="6" t="s">
        <v>16</v>
      </c>
    </row>
    <row r="112" spans="1:12" ht="12.75">
      <c r="A112" s="2">
        <v>44774</v>
      </c>
      <c r="B112">
        <v>31</v>
      </c>
      <c r="C112">
        <v>1</v>
      </c>
      <c r="D112">
        <v>0</v>
      </c>
      <c r="E112" s="16">
        <f>B112+C112-D112</f>
        <v>32</v>
      </c>
      <c r="F112" s="17">
        <f>C112-D112</f>
        <v>1</v>
      </c>
      <c r="G112" s="18">
        <f>D112/((B112+E112)/2)</f>
        <v>0</v>
      </c>
      <c r="H112" s="18">
        <f>(D105+D106+D107+D108+D109+D110+D111+D112)/(($B$105+E112)/2)</f>
        <v>0.3389830508474576</v>
      </c>
      <c r="I112" s="18">
        <f>(D111+D112)/(($B$111+E112)/2)</f>
        <v>0.03225806451612903</v>
      </c>
      <c r="J112" s="18">
        <f>(D101+D102+D103+D104+D105+D106+D107+D108+D109+D110+D111+D112)/((B101+E112)/2)</f>
        <v>0.5806451612903226</v>
      </c>
      <c r="K112" s="18">
        <f>((L101-O101)+(L102-O102)+(L103-O103)+(L104-O104)+(L105-O105)+(L106-O106)+(L107-O107)+(L108-O108)+(L109-O109)+(L110-O110)+(L111-O111)+(L112-O112))/((B101+E112)/2)</f>
        <v>0.5483870967741935</v>
      </c>
      <c r="L112">
        <v>0</v>
      </c>
    </row>
    <row r="113" spans="1:12" ht="12.75">
      <c r="A113" s="2">
        <v>44805</v>
      </c>
      <c r="B113">
        <v>32</v>
      </c>
      <c r="C113">
        <v>0</v>
      </c>
      <c r="D113">
        <v>0</v>
      </c>
      <c r="E113" s="16">
        <f>B113+C113-D113</f>
        <v>32</v>
      </c>
      <c r="F113" s="17">
        <f>C113-D113</f>
        <v>0</v>
      </c>
      <c r="G113" s="18">
        <f>D113/((B113+E113)/2)</f>
        <v>0</v>
      </c>
      <c r="H113" s="18">
        <f>(D105+D106+D107+D108+D109+D110+D111+D112+D113)/(($B$105+E113)/2)</f>
        <v>0.3389830508474576</v>
      </c>
      <c r="I113" s="18">
        <f>(D111+D112+D113)/(($B$111+E113)/2)</f>
        <v>0.03225806451612903</v>
      </c>
      <c r="J113" s="18">
        <f>(D102+D103+D104+D105+D106+D107+D108+D109+D110+D111+D112+D113)/((B102+E113)/2)</f>
        <v>0.5333333333333333</v>
      </c>
      <c r="K113" s="18">
        <f>((L102-O102)+(L103-O103)+(L104-O104)+(L105-O105)+(L106-O106)+(L107-O107)+(L108-O108)+(L109-O109)+(L110-O110)+(L111-O111)+(L112-O112)+(L113-O113))/((B102+E113)/2)</f>
        <v>0.5</v>
      </c>
      <c r="L113">
        <v>0</v>
      </c>
    </row>
    <row r="114" spans="1:12" ht="12.75">
      <c r="A114" s="2">
        <v>44835</v>
      </c>
      <c r="B114">
        <v>32</v>
      </c>
      <c r="C114">
        <v>1</v>
      </c>
      <c r="D114">
        <v>2</v>
      </c>
      <c r="E114" s="16">
        <f>B114+C114-D114</f>
        <v>31</v>
      </c>
      <c r="F114" s="17">
        <f>C114-D114</f>
        <v>-1</v>
      </c>
      <c r="G114" s="18">
        <f>D114/((B114+E114)/2)</f>
        <v>0.06349206349206349</v>
      </c>
      <c r="H114" s="18">
        <f>(D105+D106+D107+D108+D109+D110+D111+D112+D113+D114)/(($B$105+E114)/2)</f>
        <v>0.41379310344827586</v>
      </c>
      <c r="I114" s="18">
        <f>(D111+D112+D113+D114)/(($B$111+E114)/2)</f>
        <v>0.09836065573770492</v>
      </c>
      <c r="J114" s="18">
        <f>(D103+D104+D105+D106+D107+D108+D109+D110+D111+D112+D113+D114)/((B103+E114)/2)</f>
        <v>0.5517241379310345</v>
      </c>
      <c r="K114" s="18">
        <f>((L103-O103)+(L104-O104)+(L105-O105)+(L106-O106)+(L107-O107)+(L108-O108)+(L109-O109)+(L110-O110)+(L111-O111)+(L112-O112)+(L113-O113)+(L114-O114))/((B103+E114)/2)</f>
        <v>0.5517241379310345</v>
      </c>
      <c r="L114">
        <v>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4"/>
  <sheetViews>
    <sheetView zoomScaleSheetLayoutView="85" workbookViewId="0" topLeftCell="A96">
      <selection activeCell="P96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6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  <c r="P100" s="6"/>
    </row>
    <row r="101" spans="1:16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  <c r="P101" s="6"/>
    </row>
    <row r="102" spans="1:16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  <c r="P102" s="6"/>
    </row>
    <row r="103" spans="1:16" ht="12.75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  <c r="P103" s="6"/>
    </row>
    <row r="104" spans="1:16" ht="12.75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  <c r="P104" s="6"/>
    </row>
    <row r="105" spans="1:16" ht="12.75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  <c r="P105" s="6"/>
    </row>
    <row r="106" spans="1:16" ht="12.75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  <c r="P106" s="6"/>
    </row>
    <row r="107" spans="1:16" ht="12.75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  <c r="P107" s="6"/>
    </row>
    <row r="108" spans="1:16" ht="12.75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  <c r="P108" s="6"/>
    </row>
    <row r="109" spans="1:16" ht="12.75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  <c r="P109" s="6"/>
    </row>
    <row r="110" spans="1:16" ht="12.75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  <c r="P110" s="6"/>
    </row>
    <row r="111" spans="1:16" ht="12.75">
      <c r="A111" s="2">
        <v>44743</v>
      </c>
      <c r="B111">
        <v>32</v>
      </c>
      <c r="C111">
        <v>3</v>
      </c>
      <c r="D111">
        <v>1</v>
      </c>
      <c r="E111">
        <f>B111+C111-D111</f>
        <v>34</v>
      </c>
      <c r="F111" s="5">
        <f>C111-D111</f>
        <v>2</v>
      </c>
      <c r="G111" s="3">
        <f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>(D100+D101+D102+D103+D104+D105+D106+D107+D108+D109+D110+D111)/((B100+E111)/2)</f>
        <v>0.8695652173913043</v>
      </c>
      <c r="K111" s="3">
        <f>((L100-O100)+(L101-O101)+(L102-O102)+(L103-O103)+(L104-O104)+(L105-O105)+(L106-O106)+(L107-O107)+(L108-O108)+(L109-O109)+(L110-O110)+(L111-O111))/((B100+E111)/2)</f>
        <v>0.782608695652174</v>
      </c>
      <c r="L111">
        <v>1</v>
      </c>
      <c r="P111" s="6"/>
    </row>
    <row r="112" spans="1:16" ht="12.75">
      <c r="A112" s="2">
        <v>44774</v>
      </c>
      <c r="B112">
        <v>34</v>
      </c>
      <c r="C112">
        <v>6</v>
      </c>
      <c r="D112">
        <v>2</v>
      </c>
      <c r="E112">
        <f>B112+C112-D112</f>
        <v>38</v>
      </c>
      <c r="F112" s="5">
        <f>C112-D112</f>
        <v>4</v>
      </c>
      <c r="G112" s="3">
        <f>D112/((B112+E112)/2)</f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>(D101+D102+D103+D104+D105+D106+D107+D108+D109+D110+D111+D112)/((B101+E112)/2)</f>
        <v>0.8285714285714286</v>
      </c>
      <c r="K112" s="3">
        <f>((L101-O101)+(L102-O102)+(L103-O103)+(L104-O104)+(L105-O105)+(L106-O106)+(L107-O107)+(L108-O108)+(L109-O109)+(L110-O110)+(L111-O111)+(L112-O112))/((B101+E112)/2)</f>
        <v>0.7142857142857143</v>
      </c>
      <c r="L112">
        <v>1</v>
      </c>
      <c r="M112">
        <v>1</v>
      </c>
      <c r="P112" s="6"/>
    </row>
    <row r="113" spans="1:12" ht="12.75">
      <c r="A113" s="2">
        <v>44805</v>
      </c>
      <c r="B113">
        <v>38</v>
      </c>
      <c r="C113">
        <v>5</v>
      </c>
      <c r="D113">
        <v>0</v>
      </c>
      <c r="E113">
        <f>B113+C113-D113</f>
        <v>43</v>
      </c>
      <c r="F113" s="5">
        <f>C113-D113</f>
        <v>5</v>
      </c>
      <c r="G113" s="3">
        <f>D113/((B113+E113)/2)</f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>(D102+D103+D104+D105+D106+D107+D108+D109+D110+D111+D112+D113)/((B102+E113)/2)</f>
        <v>0.6944444444444444</v>
      </c>
      <c r="K113" s="3">
        <f>((L102-O102)+(L103-O103)+(L104-O104)+(L105-O105)+(L106-O106)+(L107-O107)+(L108-O108)+(L109-O109)+(L110-O110)+(L111-O111)+(L112-O112)+(L113-O113))/((B102+E113)/2)</f>
        <v>0.5833333333333334</v>
      </c>
      <c r="L113">
        <v>0</v>
      </c>
    </row>
    <row r="114" spans="1:13" ht="12.75">
      <c r="A114" s="2">
        <v>44835</v>
      </c>
      <c r="B114">
        <v>43</v>
      </c>
      <c r="C114">
        <v>0</v>
      </c>
      <c r="D114">
        <v>3</v>
      </c>
      <c r="E114">
        <f>B114+C114-D114</f>
        <v>40</v>
      </c>
      <c r="F114" s="5">
        <f>C114-D114</f>
        <v>-3</v>
      </c>
      <c r="G114" s="3">
        <f>D114/((B114+E114)/2)</f>
        <v>0.07228915662650602</v>
      </c>
      <c r="H114" s="3">
        <f>(D105+D106+D107+D108+D109+D110+D111+D112+D113+D114)/(($B$105+E114)/2)</f>
        <v>0.5846153846153846</v>
      </c>
      <c r="I114" s="3">
        <f>(D111+D112+D113+D114)/(($B$111+E114)/2)</f>
        <v>0.16666666666666666</v>
      </c>
      <c r="J114" s="3">
        <f>(D103+D104+D105+D106+D107+D108+D109+D110+D111+D112+D113+D114)/((B103+E114)/2)</f>
        <v>0.7058823529411765</v>
      </c>
      <c r="K114" s="3">
        <f>((L103-O103)+(L104-O104)+(L105-O105)+(L106-O106)+(L107-O107)+(L108-O108)+(L109-O109)+(L110-O110)+(L111-O111)+(L112-O112)+(L113-O113)+(L114-O114))/((B103+E114)/2)</f>
        <v>0.5882352941176471</v>
      </c>
      <c r="L114">
        <v>2</v>
      </c>
      <c r="M114">
        <v>1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100">
      <selection activeCell="P100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6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  <c r="P102" s="6"/>
    </row>
    <row r="103" spans="1:16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  <c r="P103" s="6"/>
    </row>
    <row r="104" spans="1:16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  <c r="P104" s="6"/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6" ht="12.75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  <c r="P109" s="6"/>
    </row>
    <row r="110" spans="1:16" ht="12.75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  <c r="P110" s="6"/>
    </row>
    <row r="111" spans="1:16" ht="12.75">
      <c r="A111" s="2">
        <v>44743</v>
      </c>
      <c r="B111">
        <v>9</v>
      </c>
      <c r="C111">
        <v>0</v>
      </c>
      <c r="D111">
        <v>1</v>
      </c>
      <c r="E111">
        <f>B111+C111-D111</f>
        <v>8</v>
      </c>
      <c r="F111" s="5">
        <f>C111-D111</f>
        <v>-1</v>
      </c>
      <c r="G111" s="3">
        <f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>(D100+D101+D102+D103+D104+D105+D106+D107+D108+D109+D110+D111)/((B100+E111)/2)</f>
        <v>0.75</v>
      </c>
      <c r="K111" s="3">
        <f>((L100-O100)+(L101-O101)+(L102-O102)+(L103-O103)+(L104-O104)+(L105-O105)+(L106-O106)+(L107-O107)+(L108-O108)+(L109-O109)+(L110-O110)+(L111-O111))/((B100+E111)/2)</f>
        <v>0.75</v>
      </c>
      <c r="L111">
        <v>1</v>
      </c>
      <c r="P111" s="6"/>
    </row>
    <row r="112" spans="1:11" ht="12.75">
      <c r="A112" s="2">
        <v>44774</v>
      </c>
      <c r="B112">
        <v>8</v>
      </c>
      <c r="C112">
        <v>0</v>
      </c>
      <c r="D112">
        <v>0</v>
      </c>
      <c r="E112">
        <f>B112+C112-D112</f>
        <v>8</v>
      </c>
      <c r="F112" s="5">
        <f>C112-D112</f>
        <v>0</v>
      </c>
      <c r="G112" s="3">
        <f>D112/((B112+E112)/2)</f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>(D101+D102+D103+D104+D105+D106+D107+D108+D109+D110+D111+D112)/((B101+E112)/2)</f>
        <v>0.75</v>
      </c>
      <c r="K112" s="3">
        <f>((L101-O101)+(L102-O102)+(L103-O103)+(L104-O104)+(L105-O105)+(L106-O106)+(L107-O107)+(L108-O108)+(L109-O109)+(L110-O110)+(L111-O111)+(L112-O112))/((B101+E112)/2)</f>
        <v>0.75</v>
      </c>
    </row>
    <row r="113" spans="1:11" ht="12.75">
      <c r="A113" s="2">
        <v>44805</v>
      </c>
      <c r="B113">
        <v>8</v>
      </c>
      <c r="C113">
        <v>0</v>
      </c>
      <c r="D113">
        <v>0</v>
      </c>
      <c r="E113">
        <f>B113+C113-D113</f>
        <v>8</v>
      </c>
      <c r="F113" s="5">
        <f>C113-D113</f>
        <v>0</v>
      </c>
      <c r="G113" s="3">
        <f>D113/((B113+E113)/2)</f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>(D102+D103+D104+D105+D106+D107+D108+D109+D110+D111+D112+D113)/((B102+E113)/2)</f>
        <v>0.6666666666666666</v>
      </c>
      <c r="K113" s="3">
        <f>((L102-O102)+(L103-O103)+(L104-O104)+(L105-O105)+(L106-O106)+(L107-O107)+(L108-O108)+(L109-O109)+(L110-O110)+(L111-O111)+(L112-O112)+(L113-O113))/((B102+E113)/2)</f>
        <v>0.6666666666666666</v>
      </c>
    </row>
    <row r="114" spans="1:11" ht="12.75">
      <c r="A114" s="2">
        <v>44835</v>
      </c>
      <c r="B114">
        <v>8</v>
      </c>
      <c r="C114">
        <v>0</v>
      </c>
      <c r="D114">
        <v>0</v>
      </c>
      <c r="E114">
        <f>B114+C114-D114</f>
        <v>8</v>
      </c>
      <c r="F114" s="5">
        <f>C114-D114</f>
        <v>0</v>
      </c>
      <c r="G114" s="3">
        <f>D114/((B114+E114)/2)</f>
        <v>0</v>
      </c>
      <c r="H114" s="3">
        <f>(D105+D106+D107+D108+D109+D110+D111+D112+D113+D114)/(($B$105+E114)/2)</f>
        <v>0.25</v>
      </c>
      <c r="I114" s="3">
        <f>(D111+D112+D113+D114)/(($B$111+E114)/2)</f>
        <v>0.11764705882352941</v>
      </c>
      <c r="J114" s="3">
        <f>(D103+D104+D105+D106+D107+D108+D109+D110+D111+D112+D113+D114)/((B103+E114)/2)</f>
        <v>0.5333333333333333</v>
      </c>
      <c r="K114" s="3">
        <f>((L103-O103)+(L104-O104)+(L105-O105)+(L106-O106)+(L107-O107)+(L108-O108)+(L109-O109)+(L110-O110)+(L111-O111)+(L112-O112)+(L113-O113)+(L114-O114))/((B103+E114)/2)</f>
        <v>0.5333333333333333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94">
      <selection activeCell="P94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  <c r="P110" s="6"/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91">
      <selection activeCell="P109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ht="12.75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  <c r="P3" s="6"/>
    </row>
    <row r="4" spans="1:16" ht="12.75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  <c r="P4" s="6"/>
    </row>
    <row r="5" spans="1:12" ht="12.75">
      <c r="A5" s="2">
        <v>44805</v>
      </c>
      <c r="B5">
        <v>38.5</v>
      </c>
      <c r="C5">
        <v>3</v>
      </c>
      <c r="D5">
        <v>0</v>
      </c>
      <c r="E5">
        <f t="shared" si="0"/>
        <v>41.5</v>
      </c>
      <c r="F5" s="5">
        <f t="shared" si="1"/>
        <v>3</v>
      </c>
      <c r="G5" s="3">
        <f t="shared" si="2"/>
        <v>0</v>
      </c>
      <c r="H5" s="3">
        <f>(D3+D4+D5)/(($B$3+E5)/2)</f>
        <v>0.1</v>
      </c>
      <c r="I5" s="3">
        <f>(D3+D4+D5)/(($B$3+E5)/2)</f>
        <v>0.1</v>
      </c>
      <c r="J5" s="3"/>
      <c r="K5" s="3"/>
      <c r="L5">
        <v>0</v>
      </c>
    </row>
    <row r="6" spans="1:12" ht="12.75">
      <c r="A6" s="2">
        <v>44835</v>
      </c>
      <c r="B6">
        <v>41.5</v>
      </c>
      <c r="C6">
        <v>3</v>
      </c>
      <c r="D6">
        <v>0</v>
      </c>
      <c r="E6">
        <f t="shared" si="0"/>
        <v>44.5</v>
      </c>
      <c r="F6" s="5">
        <f t="shared" si="1"/>
        <v>3</v>
      </c>
      <c r="G6" s="3">
        <f t="shared" si="2"/>
        <v>0</v>
      </c>
      <c r="H6" s="3">
        <f>(D3+D4+D5+D6)/(($B$3+E6)/2)</f>
        <v>0.0963855421686747</v>
      </c>
      <c r="I6" s="3">
        <f>(D3+D4+D5+D6)/(($B$3+E6)/2)</f>
        <v>0.0963855421686747</v>
      </c>
      <c r="J6" s="3"/>
      <c r="K6" s="3"/>
      <c r="L6">
        <v>0</v>
      </c>
    </row>
    <row r="7" spans="1:11" ht="12.75">
      <c r="A7" s="2"/>
      <c r="E7">
        <f t="shared" si="0"/>
        <v>0</v>
      </c>
      <c r="F7" s="5">
        <f t="shared" si="1"/>
        <v>0</v>
      </c>
      <c r="G7" s="3" t="e">
        <f t="shared" si="2"/>
        <v>#DIV/0!</v>
      </c>
      <c r="H7" s="3">
        <f>(D3+D4+D5+D6+D7)/(($B$3+E7)/2)</f>
        <v>0.2077922077922078</v>
      </c>
      <c r="I7" s="3">
        <f>(D3+D4+D5+D6+D7)/(($B$3+E7)/2)</f>
        <v>0.2077922077922078</v>
      </c>
      <c r="J7" s="3"/>
      <c r="K7" s="3"/>
    </row>
    <row r="8" spans="1:11" ht="12.75">
      <c r="A8" s="2"/>
      <c r="E8">
        <f t="shared" si="0"/>
        <v>0</v>
      </c>
      <c r="F8" s="5">
        <f t="shared" si="1"/>
        <v>0</v>
      </c>
      <c r="G8" s="3" t="e">
        <f t="shared" si="2"/>
        <v>#DIV/0!</v>
      </c>
      <c r="H8" s="3">
        <f>(D3+D4+D5+D6+D7+D8)/(($B$3+E8)/2)</f>
        <v>0.2077922077922078</v>
      </c>
      <c r="I8" s="3">
        <f>(D3+D4+D5+D6+D7+D8)/(($B$3+E8)/2)</f>
        <v>0.2077922077922078</v>
      </c>
      <c r="J8" s="3"/>
      <c r="K8" s="3"/>
    </row>
    <row r="9" spans="1:11" ht="12.75">
      <c r="A9" s="2"/>
      <c r="E9">
        <f t="shared" si="0"/>
        <v>0</v>
      </c>
      <c r="F9" s="5">
        <f t="shared" si="1"/>
        <v>0</v>
      </c>
      <c r="G9" s="3" t="e">
        <f t="shared" si="2"/>
        <v>#DIV/0!</v>
      </c>
      <c r="H9" s="3" t="e">
        <f>D9/(($B$9+E9)/2)</f>
        <v>#DIV/0!</v>
      </c>
      <c r="I9" s="3">
        <f>(D3+D4+D5+D6+D7+D8+D9)/(($B$3+E9)/2)</f>
        <v>0.2077922077922078</v>
      </c>
      <c r="J9" s="3"/>
      <c r="K9" s="3"/>
    </row>
    <row r="10" spans="1:11" ht="12.75">
      <c r="A10" s="2"/>
      <c r="E10">
        <f t="shared" si="0"/>
        <v>0</v>
      </c>
      <c r="F10" s="5">
        <f t="shared" si="1"/>
        <v>0</v>
      </c>
      <c r="G10" s="3" t="e">
        <f t="shared" si="2"/>
        <v>#DIV/0!</v>
      </c>
      <c r="H10" s="3" t="e">
        <f>(D9+D10)/(($B$9+E10)/2)</f>
        <v>#DIV/0!</v>
      </c>
      <c r="I10" s="3">
        <f>(D3+D4+D5+D6+D7+D8+D9+D10)/(($B$3+E10)/2)</f>
        <v>0.2077922077922078</v>
      </c>
      <c r="J10" s="3"/>
      <c r="K10" s="3"/>
    </row>
    <row r="11" spans="1:11" ht="12.75">
      <c r="A11" s="2"/>
      <c r="E11">
        <f t="shared" si="0"/>
        <v>0</v>
      </c>
      <c r="F11" s="5">
        <f t="shared" si="1"/>
        <v>0</v>
      </c>
      <c r="G11" s="3" t="e">
        <f t="shared" si="2"/>
        <v>#DIV/0!</v>
      </c>
      <c r="H11" s="3" t="e">
        <f>(D9+D10+D11)/(($B$9+E11)/2)</f>
        <v>#DIV/0!</v>
      </c>
      <c r="I11" s="3">
        <f>(D3+D4+D5+D6+D7+D8+D9+D10+D11)/(($B$3+E11)/2)</f>
        <v>0.2077922077922078</v>
      </c>
      <c r="J11" s="3"/>
      <c r="K11" s="3"/>
    </row>
    <row r="12" spans="1:11" ht="12.75">
      <c r="A12" s="2"/>
      <c r="E12">
        <f t="shared" si="0"/>
        <v>0</v>
      </c>
      <c r="F12" s="5">
        <f t="shared" si="1"/>
        <v>0</v>
      </c>
      <c r="G12" s="3" t="e">
        <f t="shared" si="2"/>
        <v>#DIV/0!</v>
      </c>
      <c r="H12" s="3" t="e">
        <f>(D9+D10+D11+D12)/(($B$9+E12)/2)</f>
        <v>#DIV/0!</v>
      </c>
      <c r="I12" s="3">
        <f>(D3+D4+D5+D6+D7+D8+D9+D10+D11+D12)/(($B$3+E12)/2)</f>
        <v>0.2077922077922078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 t="e">
        <f>(D9+D10+D11+D12+D13)/(($B$9+E13)/2)</f>
        <v>#DIV/0!</v>
      </c>
      <c r="I13" s="3">
        <f>(D3+D4+D5+D6+D7+D8+D9+D10+D11+D12+D13)/(($B$3+E13)/2)</f>
        <v>0.2077922077922078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 t="e">
        <f>(D9+D10+D11+D12+D13+D14)/(($B$9+E14)/2)</f>
        <v>#DIV/0!</v>
      </c>
      <c r="I14" s="3">
        <f>(D3+D4+D5+D6+D7+D8+D9+D10+D11+D12+D13+D14)/(($B$3+E14)/2)</f>
        <v>0.2077922077922078</v>
      </c>
      <c r="J14" s="3">
        <f aca="true" t="shared" si="3" ref="J14:J35">(D3+D4+D5+D6+D7+D8+D9+D10+D11+D12+D13+D14)/((B3+E14)/2)</f>
        <v>0.2077922077922078</v>
      </c>
      <c r="K14" s="3">
        <f aca="true" t="shared" si="4" ref="K14:K77">((L3-O3)+(L4-O4)+(L5-O5)+(L6-O6)+(L7-O7)+(L8-O8)+(L9-O9)+(L10-O10)+(L11-O11)+(L12-O12)+(L13-O13)+(L14-O14))/((B3+E14)/2)</f>
        <v>0.2077922077922078</v>
      </c>
    </row>
    <row r="15" spans="1:16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 t="e">
        <f>(D9+D10+D11+D12+D13+D14+D15)/(($B$9+E15)/2)</f>
        <v>#DIV/0!</v>
      </c>
      <c r="I15" s="3" t="e">
        <f>D15/(($B$15+E15)/2)</f>
        <v>#DIV/0!</v>
      </c>
      <c r="J15" s="3">
        <f t="shared" si="3"/>
        <v>0.05063291139240506</v>
      </c>
      <c r="K15" s="3">
        <f t="shared" si="4"/>
        <v>0.05063291139240506</v>
      </c>
      <c r="M15" s="6"/>
      <c r="O15" s="6"/>
      <c r="P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 t="e">
        <f>(D9+D10+D11+D12+D13+D14+D15+D16)/(($B$9+E16)/2)</f>
        <v>#DIV/0!</v>
      </c>
      <c r="I16" s="3" t="e">
        <f>(D15+D16)/(($B$15+E16)/2)</f>
        <v>#DIV/0!</v>
      </c>
      <c r="J16" s="3">
        <f t="shared" si="3"/>
        <v>0</v>
      </c>
      <c r="K16" s="3">
        <f t="shared" si="4"/>
        <v>0</v>
      </c>
      <c r="M16" s="6"/>
    </row>
    <row r="17" spans="1:16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 t="e">
        <f>(D9+D10+D11+D12+D13+D14+D15+D16+D17)/(($B$9+E17)/2)</f>
        <v>#DIV/0!</v>
      </c>
      <c r="I17" s="3" t="e">
        <f>(D15+D16+D17)/(($B$15+E17)/2)</f>
        <v>#DIV/0!</v>
      </c>
      <c r="J17" s="3">
        <f t="shared" si="3"/>
        <v>0</v>
      </c>
      <c r="K17" s="3">
        <f t="shared" si="4"/>
        <v>0</v>
      </c>
      <c r="M17" s="6"/>
      <c r="P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 t="e">
        <f>(D9+D10+D11+D12+D13+D14+D15+D16+D17+D18)/(($B$9+E18)/2)</f>
        <v>#DIV/0!</v>
      </c>
      <c r="I18" s="3" t="e">
        <f>(D15+D16+D17+D18)/(($B$15+E18)/2)</f>
        <v>#DIV/0!</v>
      </c>
      <c r="J18" s="3" t="e">
        <f t="shared" si="3"/>
        <v>#DIV/0!</v>
      </c>
      <c r="K18" s="3" t="e">
        <f t="shared" si="4"/>
        <v>#DIV/0!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 t="e">
        <f>(D9+D10+D11+D12+D13+D14+D15+D16+D17+D18+D19)/(($B$9+E19)/2)</f>
        <v>#DIV/0!</v>
      </c>
      <c r="I19" s="3" t="e">
        <f>(D15+D16+D17+D18+D19)/(($B$15+E19)/2)</f>
        <v>#DIV/0!</v>
      </c>
      <c r="J19" s="3" t="e">
        <f t="shared" si="3"/>
        <v>#DIV/0!</v>
      </c>
      <c r="K19" s="3" t="e">
        <f t="shared" si="4"/>
        <v>#DIV/0!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 t="e">
        <f>(D9+D10+D11+D12+D13+D14+D15+D16+D17+D18+D19+D20)/(($B$9+E20)/2)</f>
        <v>#DIV/0!</v>
      </c>
      <c r="I20" s="3" t="e">
        <f>(D15+D16+D17+D18+D19+D20)/(($B$15+E20)/2)</f>
        <v>#DIV/0!</v>
      </c>
      <c r="J20" s="3" t="e">
        <f t="shared" si="3"/>
        <v>#DIV/0!</v>
      </c>
      <c r="K20" s="3" t="e">
        <f t="shared" si="4"/>
        <v>#DIV/0!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 t="e">
        <f t="shared" si="3"/>
        <v>#DIV/0!</v>
      </c>
      <c r="K21" s="3" t="e">
        <f t="shared" si="4"/>
        <v>#DIV/0!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 t="e">
        <f t="shared" si="3"/>
        <v>#DIV/0!</v>
      </c>
      <c r="K22" s="3" t="e">
        <f t="shared" si="4"/>
        <v>#DIV/0!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 t="e">
        <f t="shared" si="3"/>
        <v>#DIV/0!</v>
      </c>
      <c r="K23" s="3" t="e">
        <f t="shared" si="4"/>
        <v>#DIV/0!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Q1" sqref="Q1:Q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44805</v>
      </c>
      <c r="B5">
        <v>13</v>
      </c>
      <c r="C5">
        <v>0</v>
      </c>
      <c r="D5">
        <v>0</v>
      </c>
      <c r="E5">
        <f t="shared" si="0"/>
        <v>13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2" ht="12.75">
      <c r="A6" s="2">
        <v>44835</v>
      </c>
      <c r="B6">
        <v>13</v>
      </c>
      <c r="C6">
        <v>0</v>
      </c>
      <c r="D6">
        <v>1</v>
      </c>
      <c r="E6">
        <f t="shared" si="0"/>
        <v>12</v>
      </c>
      <c r="F6" s="5">
        <f t="shared" si="1"/>
        <v>-1</v>
      </c>
      <c r="G6" s="3">
        <f t="shared" si="2"/>
        <v>0.08</v>
      </c>
      <c r="H6" s="3">
        <f>(D3+D4+D5+D6)/(($B$3+E6)/2)</f>
        <v>0.09090909090909091</v>
      </c>
      <c r="I6" s="3">
        <f>(D3+D4+D5+D6)/(($B$3+E6)/2)</f>
        <v>0.09090909090909091</v>
      </c>
      <c r="J6" s="3"/>
      <c r="K6" s="3"/>
      <c r="L6">
        <v>1</v>
      </c>
    </row>
    <row r="7" spans="1:11" ht="12.75">
      <c r="A7" s="2"/>
      <c r="E7">
        <f t="shared" si="0"/>
        <v>0</v>
      </c>
      <c r="F7" s="5">
        <f t="shared" si="1"/>
        <v>0</v>
      </c>
      <c r="G7" s="3" t="e">
        <f t="shared" si="2"/>
        <v>#DIV/0!</v>
      </c>
      <c r="H7" s="3">
        <f>(D3+D4+D5+D6+D7)/(($B$3+E7)/2)</f>
        <v>0.2</v>
      </c>
      <c r="I7" s="3">
        <f>(D3+D4+D5+D6+D7)/(($B$3+E7)/2)</f>
        <v>0.2</v>
      </c>
      <c r="J7" s="3"/>
      <c r="K7" s="3"/>
    </row>
    <row r="8" spans="1:11" ht="12.75">
      <c r="A8" s="2"/>
      <c r="E8">
        <f t="shared" si="0"/>
        <v>0</v>
      </c>
      <c r="F8" s="5">
        <f t="shared" si="1"/>
        <v>0</v>
      </c>
      <c r="G8" s="3" t="e">
        <f t="shared" si="2"/>
        <v>#DIV/0!</v>
      </c>
      <c r="H8" s="3">
        <f>(D3+D4+D5+D6+D7+D8)/(($B$3+E8)/2)</f>
        <v>0.2</v>
      </c>
      <c r="I8" s="3">
        <f>(D3+D4+D5+D6+D7+D8)/(($B$3+E8)/2)</f>
        <v>0.2</v>
      </c>
      <c r="J8" s="3"/>
      <c r="K8" s="3"/>
    </row>
    <row r="9" spans="1:11" ht="12.75">
      <c r="A9" s="2"/>
      <c r="E9">
        <f t="shared" si="0"/>
        <v>0</v>
      </c>
      <c r="F9" s="5">
        <f t="shared" si="1"/>
        <v>0</v>
      </c>
      <c r="G9" s="3" t="e">
        <f t="shared" si="2"/>
        <v>#DIV/0!</v>
      </c>
      <c r="H9" s="3" t="e">
        <f>D9/(($B$9+E9)/2)</f>
        <v>#DIV/0!</v>
      </c>
      <c r="I9" s="3">
        <f>(D3+D4+D5+D6+D7+D8+D9)/(($B$3+E9)/2)</f>
        <v>0.2</v>
      </c>
      <c r="J9" s="3"/>
      <c r="K9" s="3"/>
    </row>
    <row r="10" spans="1:11" ht="12.75">
      <c r="A10" s="2"/>
      <c r="E10">
        <f t="shared" si="0"/>
        <v>0</v>
      </c>
      <c r="F10" s="5">
        <f t="shared" si="1"/>
        <v>0</v>
      </c>
      <c r="G10" s="3" t="e">
        <f t="shared" si="2"/>
        <v>#DIV/0!</v>
      </c>
      <c r="H10" s="3" t="e">
        <f>(D9+D10)/(($B$9+E10)/2)</f>
        <v>#DIV/0!</v>
      </c>
      <c r="I10" s="3">
        <f>(D3+D4+D5+D6+D7+D8+D9+D10)/(($B$3+E10)/2)</f>
        <v>0.2</v>
      </c>
      <c r="J10" s="3"/>
      <c r="K10" s="3"/>
    </row>
    <row r="11" spans="1:11" ht="12.75">
      <c r="A11" s="2"/>
      <c r="E11">
        <f t="shared" si="0"/>
        <v>0</v>
      </c>
      <c r="F11" s="5">
        <f t="shared" si="1"/>
        <v>0</v>
      </c>
      <c r="G11" s="3" t="e">
        <f t="shared" si="2"/>
        <v>#DIV/0!</v>
      </c>
      <c r="H11" s="3" t="e">
        <f>(D9+D10+D11)/(($B$9+E11)/2)</f>
        <v>#DIV/0!</v>
      </c>
      <c r="I11" s="3">
        <f>(D3+D4+D5+D6+D7+D8+D9+D10+D11)/(($B$3+E11)/2)</f>
        <v>0.2</v>
      </c>
      <c r="J11" s="3"/>
      <c r="K11" s="3"/>
    </row>
    <row r="12" spans="1:11" ht="12.75">
      <c r="A12" s="2"/>
      <c r="E12">
        <f t="shared" si="0"/>
        <v>0</v>
      </c>
      <c r="F12" s="5">
        <f t="shared" si="1"/>
        <v>0</v>
      </c>
      <c r="G12" s="3" t="e">
        <f t="shared" si="2"/>
        <v>#DIV/0!</v>
      </c>
      <c r="H12" s="3" t="e">
        <f>(D9+D10+D11+D12)/(($B$9+E12)/2)</f>
        <v>#DIV/0!</v>
      </c>
      <c r="I12" s="3">
        <f>(D3+D4+D5+D6+D7+D8+D9+D10+D11+D12)/(($B$3+E12)/2)</f>
        <v>0.2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 t="e">
        <f>(D9+D10+D11+D12+D13)/(($B$9+E13)/2)</f>
        <v>#DIV/0!</v>
      </c>
      <c r="I13" s="3">
        <f>(D3+D4+D5+D6+D7+D8+D9+D10+D11+D12+D13)/(($B$3+E13)/2)</f>
        <v>0.2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 t="e">
        <f>(D9+D10+D11+D12+D13+D14)/(($B$9+E14)/2)</f>
        <v>#DIV/0!</v>
      </c>
      <c r="I14" s="3">
        <f>(D3+D4+D5+D6+D7+D8+D9+D10+D11+D12+D13+D14)/(($B$3+E14)/2)</f>
        <v>0.2</v>
      </c>
      <c r="J14" s="3">
        <f aca="true" t="shared" si="3" ref="J14:J35">(D3+D4+D5+D6+D7+D8+D9+D10+D11+D12+D13+D14)/((B3+E14)/2)</f>
        <v>0.2</v>
      </c>
      <c r="K14" s="3">
        <f aca="true" t="shared" si="4" ref="K14:K77">((L3-O3)+(L4-O4)+(L5-O5)+(L6-O6)+(L7-O7)+(L8-O8)+(L9-O9)+(L10-O10)+(L11-O11)+(L12-O12)+(L13-O13)+(L14-O14))/((B3+E14)/2)</f>
        <v>0.2</v>
      </c>
    </row>
    <row r="15" spans="1:16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 t="e">
        <f>(D9+D10+D11+D12+D13+D14+D15)/(($B$9+E15)/2)</f>
        <v>#DIV/0!</v>
      </c>
      <c r="I15" s="3" t="e">
        <f>D15/(($B$15+E15)/2)</f>
        <v>#DIV/0!</v>
      </c>
      <c r="J15" s="3">
        <f t="shared" si="3"/>
        <v>0.16666666666666666</v>
      </c>
      <c r="K15" s="3">
        <f t="shared" si="4"/>
        <v>0.16666666666666666</v>
      </c>
      <c r="M15" s="6"/>
      <c r="O15" s="6"/>
      <c r="P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 t="e">
        <f>(D9+D10+D11+D12+D13+D14+D15+D16)/(($B$9+E16)/2)</f>
        <v>#DIV/0!</v>
      </c>
      <c r="I16" s="3" t="e">
        <f>(D15+D16)/(($B$15+E16)/2)</f>
        <v>#DIV/0!</v>
      </c>
      <c r="J16" s="3">
        <f t="shared" si="3"/>
        <v>0.15384615384615385</v>
      </c>
      <c r="K16" s="3">
        <f t="shared" si="4"/>
        <v>0.15384615384615385</v>
      </c>
      <c r="M16" s="6"/>
    </row>
    <row r="17" spans="1:16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 t="e">
        <f>(D9+D10+D11+D12+D13+D14+D15+D16+D17)/(($B$9+E17)/2)</f>
        <v>#DIV/0!</v>
      </c>
      <c r="I17" s="3" t="e">
        <f>(D15+D16+D17)/(($B$15+E17)/2)</f>
        <v>#DIV/0!</v>
      </c>
      <c r="J17" s="3">
        <f t="shared" si="3"/>
        <v>0.15384615384615385</v>
      </c>
      <c r="K17" s="3">
        <f t="shared" si="4"/>
        <v>0.15384615384615385</v>
      </c>
      <c r="M17" s="6"/>
      <c r="P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 t="e">
        <f>(D9+D10+D11+D12+D13+D14+D15+D16+D17+D18)/(($B$9+E18)/2)</f>
        <v>#DIV/0!</v>
      </c>
      <c r="I18" s="3" t="e">
        <f>(D15+D16+D17+D18)/(($B$15+E18)/2)</f>
        <v>#DIV/0!</v>
      </c>
      <c r="J18" s="3" t="e">
        <f t="shared" si="3"/>
        <v>#DIV/0!</v>
      </c>
      <c r="K18" s="3" t="e">
        <f t="shared" si="4"/>
        <v>#DIV/0!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 t="e">
        <f>(D9+D10+D11+D12+D13+D14+D15+D16+D17+D18+D19)/(($B$9+E19)/2)</f>
        <v>#DIV/0!</v>
      </c>
      <c r="I19" s="3" t="e">
        <f>(D15+D16+D17+D18+D19)/(($B$15+E19)/2)</f>
        <v>#DIV/0!</v>
      </c>
      <c r="J19" s="3" t="e">
        <f t="shared" si="3"/>
        <v>#DIV/0!</v>
      </c>
      <c r="K19" s="3" t="e">
        <f t="shared" si="4"/>
        <v>#DIV/0!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 t="e">
        <f>(D9+D10+D11+D12+D13+D14+D15+D16+D17+D18+D19+D20)/(($B$9+E20)/2)</f>
        <v>#DIV/0!</v>
      </c>
      <c r="I20" s="3" t="e">
        <f>(D15+D16+D17+D18+D19+D20)/(($B$15+E20)/2)</f>
        <v>#DIV/0!</v>
      </c>
      <c r="J20" s="3" t="e">
        <f t="shared" si="3"/>
        <v>#DIV/0!</v>
      </c>
      <c r="K20" s="3" t="e">
        <f t="shared" si="4"/>
        <v>#DIV/0!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 t="e">
        <f t="shared" si="3"/>
        <v>#DIV/0!</v>
      </c>
      <c r="K21" s="3" t="e">
        <f t="shared" si="4"/>
        <v>#DIV/0!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 t="e">
        <f t="shared" si="3"/>
        <v>#DIV/0!</v>
      </c>
      <c r="K22" s="3" t="e">
        <f t="shared" si="4"/>
        <v>#DIV/0!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 t="e">
        <f t="shared" si="3"/>
        <v>#DIV/0!</v>
      </c>
      <c r="K23" s="3" t="e">
        <f t="shared" si="4"/>
        <v>#DIV/0!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2022-11-14T21:16:22Z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