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918" firstSheet="2" activeTab="2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<sst xmlns="http://schemas.openxmlformats.org/spreadsheetml/2006/main" count="195" uniqueCount="18">
  <si>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</si>
  <si>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</si>
  <si>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</si>
  <si>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</si>
  <si>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</si>
  <si>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</si>
  <si>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</si>
  <si>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</si>
  <si>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</si>
  <si>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</si>
  <si>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</si>
  <si>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</si>
  <si>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</si>
  <si>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</si>
  <si>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</si>
  <si>
    <t>7/2/22 - Transition from Devereux to Lutheran Services Florida</t>
  </si>
  <si>
    <t>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</si>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</sst>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95">
      <selection activeCell="A115" sqref="A115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.75">
      <c r="A111" s="9">
        <v>44743</v>
      </c>
      <c r="B111" s="10">
        <v>144.5</v>
      </c>
      <c r="C111" s="10">
        <v>14</v>
      </c>
      <c r="D111" s="10">
        <v>8</v>
      </c>
      <c r="E111" s="10">
        <f>B111+C111-D111</f>
        <v>150.5</v>
      </c>
      <c r="F111" s="11">
        <f>C111-D111</f>
        <v>6</v>
      </c>
      <c r="G111" s="15">
        <f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>(D100+D101+D102+D103+D104+D105+D106+D107+D108+D109+D110+D111)/((B100+E111)/2)</f>
        <v>0.8</v>
      </c>
      <c r="K111" s="15">
        <f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 t="s">
        <v>16</v>
      </c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>B112+C112-D112</f>
        <v>156.5</v>
      </c>
      <c r="F112" s="17">
        <f>C112-D112</f>
        <v>6</v>
      </c>
      <c r="G112" s="18">
        <f>D112/((B112+E112)/2)</f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>(D101+D102+D103+D104+D105+D106+D107+D108+D109+D110+D111+D112)/((B101+E112)/2)</f>
        <v>0.7739837398373983</v>
      </c>
      <c r="K112" s="18">
        <f>((L101-O101)+(L102-O102)+(L103-O103)+(L104-O104)+(L105-O105)+(L106-O106)+(L107-O107)+(L108-O108)+(L109-O109)+(L110-O110)+(L111-O111)+(L112-O112))/((B101+E112)/2)</f>
        <v>0.734959349593496</v>
      </c>
      <c r="L112">
        <v>4</v>
      </c>
      <c r="M112">
        <v>1</v>
      </c>
    </row>
    <row r="113" spans="1:12" ht="12.75">
      <c r="A113" s="2">
        <v>44805</v>
      </c>
      <c r="B113">
        <v>156.5</v>
      </c>
      <c r="C113">
        <v>9</v>
      </c>
      <c r="D113">
        <v>3</v>
      </c>
      <c r="E113" s="16">
        <f>B113+C113-D113</f>
        <v>162.5</v>
      </c>
      <c r="F113" s="17">
        <f>C113-D113</f>
        <v>6</v>
      </c>
      <c r="G113" s="18">
        <f>D113/((B113+E113)/2)</f>
        <v>0.018808777429467086</v>
      </c>
      <c r="H113" s="18">
        <f>(D105+D106+D107+D108+D109+D110+D111+D112+D113)/(($B$105+E113)/2)</f>
        <v>0.5119453924914675</v>
      </c>
      <c r="I113" s="18">
        <f>(D111+D112+D113)/(($B$111+E113)/2)</f>
        <v>0.10423452768729642</v>
      </c>
      <c r="J113" s="18">
        <f>(D102+D103+D104+D105+D106+D107+D108+D109+D110+D111+D112+D113)/((B102+E113)/2)</f>
        <v>0.7260940032414911</v>
      </c>
      <c r="K113" s="18">
        <f>((L102-O102)+(L103-O103)+(L104-O104)+(L105-O105)+(L106-O106)+(L107-O107)+(L108-O108)+(L109-O109)+(L110-O110)+(L111-O111)+(L112-O112)+(L113-O113))/((B102+E113)/2)</f>
        <v>0.6871961102106969</v>
      </c>
      <c r="L113">
        <v>3</v>
      </c>
    </row>
    <row r="114" spans="1:13" ht="12.75">
      <c r="A114" s="2">
        <v>44835</v>
      </c>
      <c r="B114">
        <v>162.5</v>
      </c>
      <c r="C114">
        <v>6</v>
      </c>
      <c r="D114">
        <v>8</v>
      </c>
      <c r="E114" s="16">
        <f>B114+C114-D114</f>
        <v>160.5</v>
      </c>
      <c r="F114" s="17">
        <f>C114-D114</f>
        <v>-2</v>
      </c>
      <c r="G114" s="18">
        <f>D114/((B114+E114)/2)</f>
        <v>0.04953560371517028</v>
      </c>
      <c r="H114" s="18">
        <f>(D105+D106+D107+D108+D109+D110+D111+D112+D113+D114)/(($B$105+E114)/2)</f>
        <v>0.570446735395189</v>
      </c>
      <c r="I114" s="18">
        <f>(D111+D112+D113+D114)/(($B$111+E114)/2)</f>
        <v>0.15737704918032788</v>
      </c>
      <c r="J114" s="18">
        <f>(D103+D104+D105+D106+D107+D108+D109+D110+D111+D112+D113+D114)/((B103+E114)/2)</f>
        <v>0.7097844112769486</v>
      </c>
      <c r="K114" s="18">
        <f>((L103-O103)+(L104-O104)+(L105-O105)+(L106-O106)+(L107-O107)+(L108-O108)+(L109-O109)+(L110-O110)+(L111-O111)+(L112-O112)+(L113-O113)+(L114-O114))/((B103+E114)/2)</f>
        <v>0.6766169154228856</v>
      </c>
      <c r="L114">
        <v>7</v>
      </c>
      <c r="M114">
        <v>1</v>
      </c>
    </row>
    <row r="115" spans="1:13" ht="12.75">
      <c r="A115" s="2">
        <v>44866</v>
      </c>
      <c r="B115">
        <v>160.5</v>
      </c>
      <c r="C115">
        <v>5</v>
      </c>
      <c r="D115">
        <v>9</v>
      </c>
      <c r="E115" s="16">
        <f>B115+C115-D115</f>
        <v>156.5</v>
      </c>
      <c r="F115" s="17">
        <f>C115-D115</f>
        <v>-4</v>
      </c>
      <c r="G115" s="18">
        <f>D115/((B115+E115)/2)</f>
        <v>0.056782334384858045</v>
      </c>
      <c r="H115" s="18">
        <f>(D105+D106+D107+D108+D109+D110+D111+D112+D113+D114+D115)/(($B$105+E115)/2)</f>
        <v>0.6411149825783972</v>
      </c>
      <c r="I115" s="18">
        <f>(D111+D112+D113+D114+D115)/(($B$111+E115)/2)</f>
        <v>0.21926910299003322</v>
      </c>
      <c r="J115" s="18">
        <f>(D104+D105+D106+D107+D108+D109+D110+D111+D112+D113+D114+D115)/((B104+E115)/2)</f>
        <v>0.7197231833910035</v>
      </c>
      <c r="K115" s="18">
        <f>((L104-O104)+(L105-O105)+(L106-O106)+(L107-O107)+(L108-O108)+(L109-O109)+(L110-O110)+(L111-O111)+(L112-O112)+(L113-O113)+(L114-O114)+(L115-O115))/((B104+E115)/2)</f>
        <v>0.671280276816609</v>
      </c>
      <c r="L115">
        <v>7</v>
      </c>
      <c r="M115">
        <v>2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02">
      <selection activeCell="O110" sqref="O11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6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  <c r="P109" s="6"/>
    </row>
    <row r="110" spans="1:16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  <c r="P110" s="6"/>
    </row>
    <row r="111" spans="1:16" ht="12.75">
      <c r="A111" s="2">
        <v>44743</v>
      </c>
      <c r="B111">
        <v>44</v>
      </c>
      <c r="C111">
        <v>5</v>
      </c>
      <c r="D111">
        <v>3</v>
      </c>
      <c r="E111">
        <f>B111+C111-D111</f>
        <v>46</v>
      </c>
      <c r="F111" s="5">
        <f>C111-D111</f>
        <v>2</v>
      </c>
      <c r="G111" s="3">
        <f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>(D100+D101+D102+D103+D104+D105+D106+D107+D108+D109+D110+D111)/((B100+E111)/2)</f>
        <v>0.8539325842696629</v>
      </c>
      <c r="K111" s="3">
        <f>((L100-O100)+(L101-O101)+(L102-O102)+(L103-O103)+(L104-O104)+(L105-O105)+(L106-O106)+(L107-O107)+(L108-O108)+(L109-O109)+(L110-O110)+(L111-O111))/((B100+E111)/2)</f>
        <v>0.8314606741573034</v>
      </c>
      <c r="L111">
        <v>3</v>
      </c>
      <c r="P111" s="6"/>
    </row>
    <row r="112" spans="1:16" ht="12.75">
      <c r="A112" s="2">
        <v>44774</v>
      </c>
      <c r="B112">
        <v>46</v>
      </c>
      <c r="C112">
        <v>4</v>
      </c>
      <c r="D112">
        <v>2</v>
      </c>
      <c r="E112">
        <f>B112+C112-D112</f>
        <v>48</v>
      </c>
      <c r="F112" s="5">
        <f>C112-D112</f>
        <v>2</v>
      </c>
      <c r="G112" s="3">
        <f>D112/((B112+E112)/2)</f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>(D101+D102+D103+D104+D105+D106+D107+D108+D109+D110+D111+D112)/((B101+E112)/2)</f>
        <v>0.7956989247311828</v>
      </c>
      <c r="K112" s="3">
        <f>((L101-O101)+(L102-O102)+(L103-O103)+(L104-O104)+(L105-O105)+(L106-O106)+(L107-O107)+(L108-O108)+(L109-O109)+(L110-O110)+(L111-O111)+(L112-O112))/((B101+E112)/2)</f>
        <v>0.7741935483870968</v>
      </c>
      <c r="L112">
        <v>2</v>
      </c>
      <c r="P112" s="6"/>
    </row>
    <row r="113" spans="1:16" ht="12.75">
      <c r="A113" s="2">
        <v>44805</v>
      </c>
      <c r="B113">
        <v>48</v>
      </c>
      <c r="C113">
        <v>1</v>
      </c>
      <c r="D113">
        <v>3</v>
      </c>
      <c r="E113">
        <f>B113+C113-D113</f>
        <v>46</v>
      </c>
      <c r="F113" s="5">
        <f>C113-D113</f>
        <v>-2</v>
      </c>
      <c r="G113" s="3">
        <f>D113/((B113+E113)/2)</f>
        <v>0.06382978723404255</v>
      </c>
      <c r="H113" s="3">
        <f>(D105+D106+D107+D108+D109+D110+D111+D112+D113)/(($B$105+E113)/2)</f>
        <v>0.6593406593406593</v>
      </c>
      <c r="I113" s="3">
        <f>(D111+D112+D113)/(($B$111+E113)/2)</f>
        <v>0.17777777777777778</v>
      </c>
      <c r="J113" s="3">
        <f>(D102+D103+D104+D105+D106+D107+D108+D109+D110+D111+D112+D113)/((B102+E113)/2)</f>
        <v>0.8297872340425532</v>
      </c>
      <c r="K113" s="3">
        <f>((L102-O102)+(L103-O103)+(L104-O104)+(L105-O105)+(L106-O106)+(L107-O107)+(L108-O108)+(L109-O109)+(L110-O110)+(L111-O111)+(L112-O112)+(L113-O113))/((B102+E113)/2)</f>
        <v>0.8085106382978723</v>
      </c>
      <c r="L113">
        <v>3</v>
      </c>
      <c r="P113" s="6"/>
    </row>
    <row r="114" spans="1:16" ht="12.75">
      <c r="A114" s="2">
        <v>44835</v>
      </c>
      <c r="B114">
        <v>46</v>
      </c>
      <c r="C114">
        <v>2</v>
      </c>
      <c r="D114">
        <v>3</v>
      </c>
      <c r="E114">
        <f>B114+C114-D114</f>
        <v>45</v>
      </c>
      <c r="F114" s="5">
        <f>C114-D114</f>
        <v>-1</v>
      </c>
      <c r="G114" s="3">
        <f>D114/((B114+E114)/2)</f>
        <v>0.06593406593406594</v>
      </c>
      <c r="H114" s="3">
        <f>(D105+D106+D107+D108+D109+D110+D111+D112+D113+D114)/(($B$105+E114)/2)</f>
        <v>0.7333333333333333</v>
      </c>
      <c r="I114" s="3">
        <f>(D111+D112+D113+D114)/(($B$111+E114)/2)</f>
        <v>0.24719101123595505</v>
      </c>
      <c r="J114" s="3">
        <f>(D103+D104+D105+D106+D107+D108+D109+D110+D111+D112+D113+D114)/((B103+E114)/2)</f>
        <v>0.8723404255319149</v>
      </c>
      <c r="K114" s="3">
        <f>((L103-O103)+(L104-O104)+(L105-O105)+(L106-O106)+(L107-O107)+(L108-O108)+(L109-O109)+(L110-O110)+(L111-O111)+(L112-O112)+(L113-O113)+(L114-O114))/((B103+E114)/2)</f>
        <v>0.851063829787234</v>
      </c>
      <c r="L114">
        <v>3</v>
      </c>
      <c r="P114" s="6"/>
    </row>
    <row r="115" spans="1:16" ht="12.75">
      <c r="A115" s="2">
        <v>44866</v>
      </c>
      <c r="B115">
        <v>45</v>
      </c>
      <c r="C115">
        <v>1</v>
      </c>
      <c r="D115">
        <v>2</v>
      </c>
      <c r="E115">
        <f>B115+C115-D115</f>
        <v>44</v>
      </c>
      <c r="F115" s="5">
        <f>C115-D115</f>
        <v>-1</v>
      </c>
      <c r="G115" s="3">
        <f>D115/((B115+E115)/2)</f>
        <v>0.0449438202247191</v>
      </c>
      <c r="H115" s="3">
        <f>(D105+D106+D107+D108+D109+D110+D111+D112+D113+D114+D115)/(($B$105+E115)/2)</f>
        <v>0.7865168539325843</v>
      </c>
      <c r="I115" s="3">
        <f>(D111+D112+D113+D114+D115)/(($B$111+E115)/2)</f>
        <v>0.29545454545454547</v>
      </c>
      <c r="J115" s="3">
        <f>(D104+D105+D106+D107+D108+D109+D110+D111+D112+D113+D114+D115)/((B104+E115)/2)</f>
        <v>0.8764044943820225</v>
      </c>
      <c r="K115" s="3">
        <f>((L104-O104)+(L105-O105)+(L106-O106)+(L107-O107)+(L108-O108)+(L109-O109)+(L110-O110)+(L111-O111)+(L112-O112)+(L113-O113)+(L114-O114)+(L115-O115))/((B104+E115)/2)</f>
        <v>0.8539325842696629</v>
      </c>
      <c r="L115">
        <v>2</v>
      </c>
      <c r="P115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97">
      <selection activeCell="M118" sqref="M11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6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  <c r="P109" s="6"/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6" ht="12.75">
      <c r="A111" s="2">
        <v>44743</v>
      </c>
      <c r="B111">
        <v>11</v>
      </c>
      <c r="C111">
        <v>0</v>
      </c>
      <c r="D111">
        <v>0</v>
      </c>
      <c r="E111">
        <f>B111+C111-D111</f>
        <v>11</v>
      </c>
      <c r="F111" s="5">
        <f>C111-D111</f>
        <v>0</v>
      </c>
      <c r="G111" s="3">
        <f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>(D100+D101+D102+D103+D104+D105+D106+D107+D108+D109+D110+D111)/((B100+E111)/2)</f>
        <v>0.7619047619047619</v>
      </c>
      <c r="K111" s="3">
        <f>((L100-O100)+(L101-O101)+(L102-O102)+(L103-O103)+(L104-O104)+(L105-O105)+(L106-O106)+(L107-O107)+(L108-O108)+(L109-O109)+(L110-O110)+(L111-O111))/((B100+E111)/2)</f>
        <v>0.6666666666666666</v>
      </c>
      <c r="L111">
        <v>0</v>
      </c>
      <c r="P111" s="6"/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>B112+C112-D112</f>
        <v>11</v>
      </c>
      <c r="F112" s="5">
        <f>C112-D112</f>
        <v>0</v>
      </c>
      <c r="G112" s="3">
        <f>D112/((B112+E112)/2)</f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>(D101+D102+D103+D104+D105+D106+D107+D108+D109+D110+D111+D112)/((B101+E112)/2)</f>
        <v>0.7619047619047619</v>
      </c>
      <c r="K112" s="3">
        <f>((L101-O101)+(L102-O102)+(L103-O103)+(L104-O104)+(L105-O105)+(L106-O106)+(L107-O107)+(L108-O108)+(L109-O109)+(L110-O110)+(L111-O111)+(L112-O112))/((B101+E112)/2)</f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>B113+C113-D113</f>
        <v>11</v>
      </c>
      <c r="F113" s="5">
        <f>C113-D113</f>
        <v>0</v>
      </c>
      <c r="G113" s="3">
        <f>D113/((B113+E113)/2)</f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>(D102+D103+D104+D105+D106+D107+D108+D109+D110+D111+D112+D113)/((B102+E113)/2)</f>
        <v>0.7</v>
      </c>
      <c r="K113" s="3">
        <f>((L102-O102)+(L103-O103)+(L104-O104)+(L105-O105)+(L106-O106)+(L107-O107)+(L108-O108)+(L109-O109)+(L110-O110)+(L111-O111)+(L112-O112)+(L113-O113))/((B102+E113)/2)</f>
        <v>0.6</v>
      </c>
      <c r="L113">
        <v>0</v>
      </c>
    </row>
    <row r="114" spans="1:12" ht="12.75">
      <c r="A114" s="2">
        <v>44835</v>
      </c>
      <c r="B114">
        <v>11</v>
      </c>
      <c r="C114">
        <v>1</v>
      </c>
      <c r="D114">
        <v>1</v>
      </c>
      <c r="E114">
        <f>B114+C114-D114</f>
        <v>11</v>
      </c>
      <c r="F114" s="5">
        <f>C114-D114</f>
        <v>0</v>
      </c>
      <c r="G114" s="3">
        <f>D114/((B114+E114)/2)</f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>(D103+D104+D105+D106+D107+D108+D109+D110+D111+D112+D113+D114)/((B103+E114)/2)</f>
        <v>0.7368421052631579</v>
      </c>
      <c r="K114" s="3">
        <f>((L103-O103)+(L104-O104)+(L105-O105)+(L106-O106)+(L107-O107)+(L108-O108)+(L109-O109)+(L110-O110)+(L111-O111)+(L112-O112)+(L113-O113)+(L114-O114))/((B103+E114)/2)</f>
        <v>0.7368421052631579</v>
      </c>
      <c r="L114">
        <v>1</v>
      </c>
    </row>
    <row r="115" spans="1:12" ht="12.75">
      <c r="A115" s="2">
        <v>44866</v>
      </c>
      <c r="B115">
        <v>11</v>
      </c>
      <c r="C115">
        <v>0</v>
      </c>
      <c r="D115">
        <v>0</v>
      </c>
      <c r="E115">
        <f>B115+C115-D115</f>
        <v>11</v>
      </c>
      <c r="F115" s="5">
        <f>C115-D115</f>
        <v>0</v>
      </c>
      <c r="G115" s="3">
        <f>D115/((B115+E115)/2)</f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>(D104+D105+D106+D107+D108+D109+D110+D111+D112+D113+D114+D115)/((B104+E115)/2)</f>
        <v>0.7</v>
      </c>
      <c r="K115" s="3">
        <f>((L104-O104)+(L105-O105)+(L106-O106)+(L107-O107)+(L108-O108)+(L109-O109)+(L110-O110)+(L111-O111)+(L112-O112)+(L113-O113)+(L114-O114)+(L115-O115))/((B104+E115)/2)</f>
        <v>0.7</v>
      </c>
      <c r="L115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103">
      <selection activeCell="O120" sqref="O12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.75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  <c r="P115" s="6"/>
    </row>
    <row r="116" spans="1:16" ht="12.75">
      <c r="A116" s="2"/>
      <c r="F116" s="5"/>
      <c r="G116" s="3"/>
      <c r="H116" s="3"/>
      <c r="I116" s="3"/>
      <c r="J116" s="3"/>
      <c r="K116" s="3"/>
      <c r="P116" s="6"/>
    </row>
    <row r="117" spans="1:16" ht="13.5" thickBot="1">
      <c r="A117" s="25" t="s">
        <v>17</v>
      </c>
      <c r="F117" s="5"/>
      <c r="G117" s="3"/>
      <c r="H117" s="3"/>
      <c r="I117" s="3"/>
      <c r="J117" s="3"/>
      <c r="K117" s="3"/>
      <c r="P117" s="6"/>
    </row>
    <row r="118" spans="1:12" s="19" customFormat="1" ht="13.5" thickTop="1">
      <c r="A118" s="20">
        <v>44743</v>
      </c>
      <c r="B118" s="21">
        <v>38.5</v>
      </c>
      <c r="C118" s="21">
        <v>4</v>
      </c>
      <c r="D118" s="21">
        <v>3</v>
      </c>
      <c r="E118" s="21">
        <f>B118+C118-D118</f>
        <v>39.5</v>
      </c>
      <c r="F118" s="22">
        <f>C118-D118</f>
        <v>1</v>
      </c>
      <c r="G118" s="23">
        <f>D118/((B118+E118)/2)</f>
        <v>0.07692307692307693</v>
      </c>
      <c r="H118" s="23">
        <f>(D105+D106+D107+D108+D109+D110+D118)/(($B$105+E118)/2)</f>
        <v>0.4931506849315068</v>
      </c>
      <c r="I118" s="23">
        <f>(D118)/(($B$118+E118)/2)</f>
        <v>0.07692307692307693</v>
      </c>
      <c r="J118" s="23"/>
      <c r="K118" s="23"/>
      <c r="L118" s="21">
        <v>3</v>
      </c>
    </row>
    <row r="119" spans="1:12" ht="12.75">
      <c r="A119" s="2">
        <v>44774</v>
      </c>
      <c r="B119" s="24">
        <v>39.5</v>
      </c>
      <c r="C119" s="24">
        <v>0</v>
      </c>
      <c r="D119" s="24">
        <v>1</v>
      </c>
      <c r="E119">
        <f>B119+C119-D119</f>
        <v>38.5</v>
      </c>
      <c r="F119" s="5">
        <f>C119-D119</f>
        <v>-1</v>
      </c>
      <c r="G119" s="3">
        <f>D119/((B119+E119)/2)</f>
        <v>0.02564102564102564</v>
      </c>
      <c r="H119" s="3">
        <f>(D105+D106+D107+D108+D109+D110+D118+D119)/(($B$105+E119)/2)</f>
        <v>0.5277777777777778</v>
      </c>
      <c r="I119" s="3">
        <f>(D118+D119)/(($B$118+E119)/2)</f>
        <v>0.1038961038961039</v>
      </c>
      <c r="J119" s="3"/>
      <c r="K119" s="3"/>
      <c r="L119" s="24">
        <v>1</v>
      </c>
    </row>
    <row r="120" spans="1:12" ht="12.75">
      <c r="A120" s="2">
        <v>44805</v>
      </c>
      <c r="B120" s="24">
        <v>38.5</v>
      </c>
      <c r="C120" s="24">
        <v>3</v>
      </c>
      <c r="D120" s="24">
        <v>0</v>
      </c>
      <c r="E120">
        <f>B120+C120-D120</f>
        <v>41.5</v>
      </c>
      <c r="F120" s="5">
        <f>C120-D120</f>
        <v>3</v>
      </c>
      <c r="G120" s="3">
        <f>D120/((B120+E120)/2)</f>
        <v>0</v>
      </c>
      <c r="H120" s="3">
        <f>(D105+D106+D107+D108+D109+D110+D118+D119+D120)/(($B$105+E120)/2)</f>
        <v>0.5066666666666667</v>
      </c>
      <c r="I120" s="3">
        <f>(D118+D119+D120)/(($B$118+E120)/2)</f>
        <v>0.1</v>
      </c>
      <c r="J120" s="3"/>
      <c r="K120" s="3"/>
      <c r="L120" s="24">
        <v>0</v>
      </c>
    </row>
    <row r="121" spans="1:12" ht="12.75">
      <c r="A121" s="2">
        <v>44835</v>
      </c>
      <c r="B121" s="24">
        <v>41.5</v>
      </c>
      <c r="C121" s="24">
        <v>3</v>
      </c>
      <c r="D121" s="24">
        <v>0</v>
      </c>
      <c r="E121">
        <f>B121+C121-D121</f>
        <v>44.5</v>
      </c>
      <c r="F121" s="5">
        <f>C121-D121</f>
        <v>3</v>
      </c>
      <c r="G121" s="3">
        <f>D121/((B121+E121)/2)</f>
        <v>0</v>
      </c>
      <c r="H121" s="3">
        <f>(D105+D106+D107+D108+D109+D110+D118+D119+D120+D121)/(($B$105+E121)/2)</f>
        <v>0.48717948717948717</v>
      </c>
      <c r="I121" s="3">
        <f>(D118+D119+D120+D121)/(($B$118+E121)/2)</f>
        <v>0.0963855421686747</v>
      </c>
      <c r="L121" s="24">
        <v>0</v>
      </c>
    </row>
    <row r="122" spans="1:12" ht="12.75">
      <c r="A122" s="2">
        <v>44866</v>
      </c>
      <c r="B122" s="24">
        <v>44.5</v>
      </c>
      <c r="C122" s="24">
        <v>2</v>
      </c>
      <c r="D122" s="24">
        <v>2</v>
      </c>
      <c r="E122">
        <f>B122+C122-D122</f>
        <v>44.5</v>
      </c>
      <c r="F122" s="5">
        <f>C122-D122</f>
        <v>0</v>
      </c>
      <c r="G122" s="3">
        <f>D122/((B122+E122)/2)</f>
        <v>0.0449438202247191</v>
      </c>
      <c r="H122" s="3">
        <f>(D105+D106+D107+D108+D109+D110+D118+D119+D120+D121+D122)/(($B$105+E122)/2)</f>
        <v>0.5384615384615384</v>
      </c>
      <c r="I122" s="3">
        <f>(D118+D119+D120+D121+D122)/(($B$118+E122)/2)</f>
        <v>0.14457831325301204</v>
      </c>
      <c r="L122" s="24">
        <v>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108">
      <selection activeCell="K127" sqref="K12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.75">
      <c r="A116" s="2"/>
      <c r="F116" s="5"/>
      <c r="G116" s="3"/>
      <c r="H116" s="3"/>
      <c r="I116" s="3"/>
      <c r="J116" s="3"/>
      <c r="K116" s="3"/>
    </row>
    <row r="117" spans="1:11" ht="13.5" thickBot="1">
      <c r="A117" s="25" t="s">
        <v>17</v>
      </c>
      <c r="F117" s="5"/>
      <c r="G117" s="3"/>
      <c r="H117" s="3"/>
      <c r="I117" s="3"/>
      <c r="J117" s="3"/>
      <c r="K117" s="3"/>
    </row>
    <row r="118" spans="1:11" ht="13.5" thickTop="1">
      <c r="A118" s="20">
        <v>44743</v>
      </c>
      <c r="B118" s="21">
        <v>10</v>
      </c>
      <c r="C118" s="21">
        <v>2</v>
      </c>
      <c r="D118" s="21">
        <v>0</v>
      </c>
      <c r="E118" s="21">
        <f>B118+C118-D118</f>
        <v>12</v>
      </c>
      <c r="F118" s="22">
        <f>C118-D118</f>
        <v>2</v>
      </c>
      <c r="G118" s="23">
        <f>D118/((B118+E118)/2)</f>
        <v>0</v>
      </c>
      <c r="H118" s="23">
        <f>(D105+D106+D107+D108+D109+D110+D118)/(($B$105+E118)/2)</f>
        <v>0.18181818181818182</v>
      </c>
      <c r="I118" s="23">
        <f>(D118)/(($B$118+E118)/2)</f>
        <v>0</v>
      </c>
      <c r="J118" s="23"/>
      <c r="K118" s="23"/>
    </row>
    <row r="119" spans="1:11" ht="12.75">
      <c r="A119" s="2">
        <v>44774</v>
      </c>
      <c r="B119" s="24">
        <v>12</v>
      </c>
      <c r="C119" s="24">
        <v>1</v>
      </c>
      <c r="D119" s="24">
        <v>0</v>
      </c>
      <c r="E119">
        <f>B119+C119-D119</f>
        <v>13</v>
      </c>
      <c r="F119" s="5">
        <f>C119-D119</f>
        <v>1</v>
      </c>
      <c r="G119" s="3">
        <f>D119/((B119+E119)/2)</f>
        <v>0</v>
      </c>
      <c r="H119" s="3">
        <f>(D105+D106+D107+D108+D109+D110+D118+D119)/(($B$105+E119)/2)</f>
        <v>0.17391304347826086</v>
      </c>
      <c r="I119" s="3">
        <f>(D118+D119)/(($B$118+E119)/2)</f>
        <v>0</v>
      </c>
      <c r="J119" s="3"/>
      <c r="K119" s="3"/>
    </row>
    <row r="120" spans="1:11" ht="12.75">
      <c r="A120" s="2">
        <v>44805</v>
      </c>
      <c r="B120" s="24">
        <v>13</v>
      </c>
      <c r="C120" s="24">
        <v>0</v>
      </c>
      <c r="D120" s="24">
        <v>0</v>
      </c>
      <c r="E120">
        <f>B120+C120-D120</f>
        <v>13</v>
      </c>
      <c r="F120" s="5">
        <f>C120-D120</f>
        <v>0</v>
      </c>
      <c r="G120" s="3">
        <f>D120/((B120+E120)/2)</f>
        <v>0</v>
      </c>
      <c r="H120" s="3">
        <f>(D105+D106+D107+D108+D109+D110+D118+D119+D120)/(($B$105+E120)/2)</f>
        <v>0.17391304347826086</v>
      </c>
      <c r="I120" s="3">
        <f>(D118+D119+D120)/(($B$118+E120)/2)</f>
        <v>0</v>
      </c>
      <c r="J120" s="3"/>
      <c r="K120" s="3"/>
    </row>
    <row r="121" spans="1:12" ht="12.75">
      <c r="A121" s="2">
        <v>44835</v>
      </c>
      <c r="B121" s="24">
        <v>13</v>
      </c>
      <c r="C121" s="24">
        <v>0</v>
      </c>
      <c r="D121" s="24">
        <v>1</v>
      </c>
      <c r="E121">
        <f>B121+C121-D121</f>
        <v>12</v>
      </c>
      <c r="F121" s="5">
        <f>C121-D121</f>
        <v>-1</v>
      </c>
      <c r="G121" s="3">
        <f>D121/((B121+E121)/2)</f>
        <v>0.08</v>
      </c>
      <c r="H121" s="3">
        <f>(D105+D106+D107+D108+D109+D110+D118+D119+D120+D121)/(($B$105+E121)/2)</f>
        <v>0.2727272727272727</v>
      </c>
      <c r="I121" s="3">
        <f>(D118+D119+D120+D121)/(($B$118+E121)/2)</f>
        <v>0.09090909090909091</v>
      </c>
      <c r="L121">
        <v>1</v>
      </c>
    </row>
    <row r="122" spans="1:12" ht="12.75">
      <c r="A122" s="2">
        <v>44866</v>
      </c>
      <c r="B122" s="24">
        <v>12</v>
      </c>
      <c r="C122" s="24">
        <v>1</v>
      </c>
      <c r="D122" s="24">
        <v>1</v>
      </c>
      <c r="E122">
        <f>B122+C122-D122</f>
        <v>12</v>
      </c>
      <c r="F122" s="5">
        <f>C122-D122</f>
        <v>0</v>
      </c>
      <c r="G122" s="3">
        <f>D122/((B122+E122)/2)</f>
        <v>0.08333333333333333</v>
      </c>
      <c r="H122" s="3">
        <f>(D105+D106+D107+D108+D109+D110+D118+D119+D120+D121+D122)/(($B$105+E122)/2)</f>
        <v>0.36363636363636365</v>
      </c>
      <c r="I122" s="3">
        <f>(D118+D119+D120+D121+D122)/(($B$118+E122)/2)</f>
        <v>0.18181818181818182</v>
      </c>
      <c r="L122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98">
      <selection activeCell="A115" sqref="A11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>B111+C111-D111</f>
        <v>119.5</v>
      </c>
      <c r="F111" s="11">
        <f>C111-D111</f>
        <v>5</v>
      </c>
      <c r="G111" s="15">
        <f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>(D100+D101+D102+D103+D104+D105+D106+D107+D108+D109+D110+D111)/((B100+E111)/2)</f>
        <v>0.8530020703933747</v>
      </c>
      <c r="K111" s="15">
        <f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 t="s">
        <v>16</v>
      </c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>B112+C112-D112</f>
        <v>124.5</v>
      </c>
      <c r="F112" s="17">
        <f>C112-D112</f>
        <v>5</v>
      </c>
      <c r="G112" s="18">
        <f>D112/((B112+E112)/2)</f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>(D101+D102+D103+D104+D105+D106+D107+D108+D109+D110+D111+D112)/((B101+E112)/2)</f>
        <v>0.8228105906313645</v>
      </c>
      <c r="K112" s="18">
        <f>((L101-O101)+(L102-O102)+(L103-O103)+(L104-O104)+(L105-O105)+(L106-O106)+(L107-O107)+(L108-O108)+(L109-O109)+(L110-O110)+(L111-O111)+(L112-O112))/((B101+E112)/2)</f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9</v>
      </c>
      <c r="D113" s="16">
        <f>SUM('CHS CM'!D113+'LSF CM'!D5+'One Hope CM'!D113)</f>
        <v>3</v>
      </c>
      <c r="E113" s="16">
        <f>B113+C113-D113</f>
        <v>130.5</v>
      </c>
      <c r="F113" s="17">
        <f>C113-D113</f>
        <v>6</v>
      </c>
      <c r="G113" s="18">
        <f>D113/((B113+E113)/2)</f>
        <v>0.023529411764705882</v>
      </c>
      <c r="H113" s="18">
        <f>(D105+D106+D107+D108+D109+D110+D111+D112+D113)/(($B$105+E113)/2)</f>
        <v>0.5555555555555556</v>
      </c>
      <c r="I113" s="18">
        <f>(D111+D112+D113)/(($B$111+E113)/2)</f>
        <v>0.12244897959183673</v>
      </c>
      <c r="J113" s="18">
        <f>(D102+D103+D104+D105+D106+D107+D108+D109+D110+D111+D112+D113)/((B102+E113)/2)</f>
        <v>0.772635814889336</v>
      </c>
      <c r="K113" s="18">
        <f>((L102-O102)+(L103-O103)+(L104-O104)+(L105-O105)+(L106-O106)+(L107-O107)+(L108-O108)+(L109-O109)+(L110-O110)+(L111-O111)+(L112-O112)+(L113-O113))/((B102+E113)/2)</f>
        <v>0.716297786720322</v>
      </c>
      <c r="L113">
        <v>3</v>
      </c>
    </row>
    <row r="114" spans="1:13" ht="12.75">
      <c r="A114" s="2">
        <v>44835</v>
      </c>
      <c r="B114" s="16">
        <f>SUM('CHS CM'!B114+'LSF CM'!B6+'One Hope CM'!B114)</f>
        <v>130.5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>B114+C114-D114</f>
        <v>129.5</v>
      </c>
      <c r="F114" s="17">
        <f>C114-D114</f>
        <v>-1</v>
      </c>
      <c r="G114" s="18">
        <f>D114/((B114+E114)/2)</f>
        <v>0.046153846153846156</v>
      </c>
      <c r="H114" s="18">
        <f>(D105+D106+D107+D108+D109+D110+D111+D112+D113+D114)/(($B$105+E114)/2)</f>
        <v>0.6094420600858369</v>
      </c>
      <c r="I114" s="18">
        <f>(D111+D112+D113+D114)/(($B$111+E114)/2)</f>
        <v>0.1721311475409836</v>
      </c>
      <c r="J114" s="18">
        <f>(D103+D104+D105+D106+D107+D108+D109+D110+D111+D112+D113+D114)/((B103+E114)/2)</f>
        <v>0.7474332648870636</v>
      </c>
      <c r="K114" s="18">
        <f>((L103-O103)+(L104-O104)+(L105-O105)+(L106-O106)+(L107-O107)+(L108-O108)+(L109-O109)+(L110-O110)+(L111-O111)+(L112-O112)+(L113-O113)+(L114-O114))/((B103+E114)/2)</f>
        <v>0.6899383983572895</v>
      </c>
      <c r="L114">
        <v>5</v>
      </c>
      <c r="M114">
        <v>1</v>
      </c>
    </row>
    <row r="115" spans="1:13" ht="12.75">
      <c r="A115" s="2">
        <v>44866</v>
      </c>
      <c r="B115" s="16">
        <f>SUM('CHS CM'!B115+'LSF CM'!B7+'One Hope CM'!B115)</f>
        <v>129.5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>B115+C115-D115</f>
        <v>125.5</v>
      </c>
      <c r="F115" s="17">
        <f>C115-D115</f>
        <v>-4</v>
      </c>
      <c r="G115" s="18">
        <f>D115/((B115+E115)/2)</f>
        <v>0.054901960784313725</v>
      </c>
      <c r="H115" s="18">
        <f>(D105+D106+D107+D108+D109+D110+D111+D112+D113+D114+D115)/(($B$105+E115)/2)</f>
        <v>0.6812227074235808</v>
      </c>
      <c r="I115" s="18">
        <f>(D111+D112+D113+D114+D115)/(($B$111+E115)/2)</f>
        <v>0.23333333333333334</v>
      </c>
      <c r="J115" s="18">
        <f>(D104+D105+D106+D107+D108+D109+D110+D111+D112+D113+D114+D115)/((B104+E115)/2)</f>
        <v>0.759825327510917</v>
      </c>
      <c r="K115" s="18">
        <f>((L104-O104)+(L105-O105)+(L106-O106)+(L107-O107)+(L108-O108)+(L109-O109)+(L110-O110)+(L111-O111)+(L112-O112)+(L113-O113)+(L114-O114)+(L115-O115))/((B104+E115)/2)</f>
        <v>0.6899563318777293</v>
      </c>
      <c r="L115">
        <v>6</v>
      </c>
      <c r="M115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97">
      <selection activeCell="F123" sqref="F12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.75">
      <c r="A111" s="9">
        <v>44743</v>
      </c>
      <c r="B111" s="10">
        <v>30</v>
      </c>
      <c r="C111" s="10">
        <v>2</v>
      </c>
      <c r="D111" s="10">
        <v>1</v>
      </c>
      <c r="E111" s="10">
        <f>B111+C111-D111</f>
        <v>31</v>
      </c>
      <c r="F111" s="11">
        <f>C111-D111</f>
        <v>1</v>
      </c>
      <c r="G111" s="15">
        <f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>(D100+D101+D102+D103+D104+D105+D106+D107+D108+D109+D110+D111)/((B100+E111)/2)</f>
        <v>0.5901639344262295</v>
      </c>
      <c r="K111" s="15">
        <f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 t="s">
        <v>16</v>
      </c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>B112+C112-D112</f>
        <v>32</v>
      </c>
      <c r="F112" s="17">
        <f>C112-D112</f>
        <v>1</v>
      </c>
      <c r="G112" s="18">
        <f>D112/((B112+E112)/2)</f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>(D101+D102+D103+D104+D105+D106+D107+D108+D109+D110+D111+D112)/((B101+E112)/2)</f>
        <v>0.5806451612903226</v>
      </c>
      <c r="K112" s="18">
        <f>((L101-O101)+(L102-O102)+(L103-O103)+(L104-O104)+(L105-O105)+(L106-O106)+(L107-O107)+(L108-O108)+(L109-O109)+(L110-O110)+(L111-O111)+(L112-O112))/((B101+E112)/2)</f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f>B113+C113-D113</f>
        <v>32</v>
      </c>
      <c r="F113" s="17">
        <f>C113-D113</f>
        <v>0</v>
      </c>
      <c r="G113" s="18">
        <f>D113/((B113+E113)/2)</f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>(D102+D103+D104+D105+D106+D107+D108+D109+D110+D111+D112+D113)/((B102+E113)/2)</f>
        <v>0.5333333333333333</v>
      </c>
      <c r="K113" s="18">
        <f>((L102-O102)+(L103-O103)+(L104-O104)+(L105-O105)+(L106-O106)+(L107-O107)+(L108-O108)+(L109-O109)+(L110-O110)+(L111-O111)+(L112-O112)+(L113-O113))/((B102+E113)/2)</f>
        <v>0.5</v>
      </c>
      <c r="L113">
        <v>0</v>
      </c>
    </row>
    <row r="114" spans="1:12" ht="12.75">
      <c r="A114" s="2">
        <v>44835</v>
      </c>
      <c r="B114">
        <v>32</v>
      </c>
      <c r="C114">
        <v>1</v>
      </c>
      <c r="D114">
        <v>2</v>
      </c>
      <c r="E114" s="16">
        <f>B114+C114-D114</f>
        <v>31</v>
      </c>
      <c r="F114" s="17">
        <f>C114-D114</f>
        <v>-1</v>
      </c>
      <c r="G114" s="18">
        <f>D114/((B114+E114)/2)</f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>(D103+D104+D105+D106+D107+D108+D109+D110+D111+D112+D113+D114)/((B103+E114)/2)</f>
        <v>0.5517241379310345</v>
      </c>
      <c r="K114" s="18">
        <f>((L103-O103)+(L104-O104)+(L105-O105)+(L106-O106)+(L107-O107)+(L108-O108)+(L109-O109)+(L110-O110)+(L111-O111)+(L112-O112)+(L113-O113)+(L114-O114))/((B103+E114)/2)</f>
        <v>0.5517241379310345</v>
      </c>
      <c r="L114">
        <v>2</v>
      </c>
    </row>
    <row r="115" spans="1:13" ht="12.75">
      <c r="A115" s="2">
        <v>44866</v>
      </c>
      <c r="B115">
        <v>31</v>
      </c>
      <c r="C115">
        <v>2</v>
      </c>
      <c r="D115">
        <v>2</v>
      </c>
      <c r="E115" s="16">
        <f>B115+C115-D115</f>
        <v>31</v>
      </c>
      <c r="F115" s="17">
        <f>C115-D115</f>
        <v>0</v>
      </c>
      <c r="G115" s="18">
        <f>D115/((B115+E115)/2)</f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>(D104+D105+D106+D107+D108+D109+D110+D111+D112+D113+D114+D115)/((B104+E115)/2)</f>
        <v>0.5666666666666667</v>
      </c>
      <c r="K115" s="18">
        <f>((L104-O104)+(L105-O105)+(L106-O106)+(L107-O107)+(L108-O108)+(L109-O109)+(L110-O110)+(L111-O111)+(L112-O112)+(L113-O113)+(L114-O114)+(L115-O115))/((B104+E115)/2)</f>
        <v>0.5333333333333333</v>
      </c>
      <c r="L115">
        <v>1</v>
      </c>
      <c r="M115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zoomScaleSheetLayoutView="85" workbookViewId="0" topLeftCell="A93">
      <selection activeCell="A112" sqref="A11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6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  <c r="P109" s="6"/>
    </row>
    <row r="110" spans="1:16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  <c r="P110" s="6"/>
    </row>
    <row r="111" spans="1:16" ht="12.75">
      <c r="A111" s="2">
        <v>44743</v>
      </c>
      <c r="B111">
        <v>32</v>
      </c>
      <c r="C111">
        <v>3</v>
      </c>
      <c r="D111">
        <v>1</v>
      </c>
      <c r="E111">
        <f>B111+C111-D111</f>
        <v>34</v>
      </c>
      <c r="F111" s="5">
        <f>C111-D111</f>
        <v>2</v>
      </c>
      <c r="G111" s="3">
        <f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>(D100+D101+D102+D103+D104+D105+D106+D107+D108+D109+D110+D111)/((B100+E111)/2)</f>
        <v>0.8695652173913043</v>
      </c>
      <c r="K111" s="3">
        <f>((L100-O100)+(L101-O101)+(L102-O102)+(L103-O103)+(L104-O104)+(L105-O105)+(L106-O106)+(L107-O107)+(L108-O108)+(L109-O109)+(L110-O110)+(L111-O111))/((B100+E111)/2)</f>
        <v>0.782608695652174</v>
      </c>
      <c r="L111">
        <v>1</v>
      </c>
      <c r="P111" s="6"/>
    </row>
    <row r="112" spans="1:16" ht="12.75">
      <c r="A112" s="2">
        <v>44774</v>
      </c>
      <c r="B112">
        <v>34</v>
      </c>
      <c r="C112">
        <v>6</v>
      </c>
      <c r="D112">
        <v>2</v>
      </c>
      <c r="E112">
        <f>B112+C112-D112</f>
        <v>38</v>
      </c>
      <c r="F112" s="5">
        <f>C112-D112</f>
        <v>4</v>
      </c>
      <c r="G112" s="3">
        <f>D112/((B112+E112)/2)</f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>(D101+D102+D103+D104+D105+D106+D107+D108+D109+D110+D111+D112)/((B101+E112)/2)</f>
        <v>0.8285714285714286</v>
      </c>
      <c r="K112" s="3">
        <f>((L101-O101)+(L102-O102)+(L103-O103)+(L104-O104)+(L105-O105)+(L106-O106)+(L107-O107)+(L108-O108)+(L109-O109)+(L110-O110)+(L111-O111)+(L112-O112))/((B101+E112)/2)</f>
        <v>0.7142857142857143</v>
      </c>
      <c r="L112">
        <v>1</v>
      </c>
      <c r="M112">
        <v>1</v>
      </c>
      <c r="P112" s="6"/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>B113+C113-D113</f>
        <v>43</v>
      </c>
      <c r="F113" s="5">
        <f>C113-D113</f>
        <v>5</v>
      </c>
      <c r="G113" s="3">
        <f>D113/((B113+E113)/2)</f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>(D102+D103+D104+D105+D106+D107+D108+D109+D110+D111+D112+D113)/((B102+E113)/2)</f>
        <v>0.6944444444444444</v>
      </c>
      <c r="K113" s="3">
        <f>((L102-O102)+(L103-O103)+(L104-O104)+(L105-O105)+(L106-O106)+(L107-O107)+(L108-O108)+(L109-O109)+(L110-O110)+(L111-O111)+(L112-O112)+(L113-O113))/((B102+E113)/2)</f>
        <v>0.5833333333333334</v>
      </c>
      <c r="L113">
        <v>0</v>
      </c>
    </row>
    <row r="114" spans="1:13" ht="12.75">
      <c r="A114" s="2">
        <v>44835</v>
      </c>
      <c r="B114">
        <v>43</v>
      </c>
      <c r="C114">
        <v>0</v>
      </c>
      <c r="D114">
        <v>3</v>
      </c>
      <c r="E114">
        <f>B114+C114-D114</f>
        <v>40</v>
      </c>
      <c r="F114" s="5">
        <f>C114-D114</f>
        <v>-3</v>
      </c>
      <c r="G114" s="3">
        <f>D114/((B114+E114)/2)</f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>(D103+D104+D105+D106+D107+D108+D109+D110+D111+D112+D113+D114)/((B103+E114)/2)</f>
        <v>0.7058823529411765</v>
      </c>
      <c r="K114" s="3">
        <f>((L103-O103)+(L104-O104)+(L105-O105)+(L106-O106)+(L107-O107)+(L108-O108)+(L109-O109)+(L110-O110)+(L111-O111)+(L112-O112)+(L113-O113)+(L114-O114))/((B103+E114)/2)</f>
        <v>0.5882352941176471</v>
      </c>
      <c r="L114">
        <v>2</v>
      </c>
      <c r="M114">
        <v>1</v>
      </c>
    </row>
    <row r="115" spans="1:16" ht="12.75">
      <c r="A115" s="2">
        <v>44866</v>
      </c>
      <c r="B115">
        <v>40</v>
      </c>
      <c r="C115">
        <v>0</v>
      </c>
      <c r="D115">
        <v>3</v>
      </c>
      <c r="E115">
        <f>B115+C115-D115</f>
        <v>37</v>
      </c>
      <c r="F115" s="5">
        <f>C115-D115</f>
        <v>-3</v>
      </c>
      <c r="G115" s="3">
        <f>D115/((B115+E115)/2)</f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>(D104+D105+D106+D107+D108+D109+D110+D111+D112+D113+D114+D115)/((B104+E115)/2)</f>
        <v>0.7540983606557377</v>
      </c>
      <c r="K115" s="3">
        <f>((L104-O104)+(L105-O105)+(L106-O106)+(L107-O107)+(L108-O108)+(L109-O109)+(L110-O110)+(L111-O111)+(L112-O112)+(L113-O113)+(L114-O114)+(L115-O115))/((B104+E115)/2)</f>
        <v>0.5901639344262295</v>
      </c>
      <c r="L115">
        <v>2</v>
      </c>
      <c r="M115">
        <v>1</v>
      </c>
      <c r="P115" s="6"/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98">
      <selection activeCell="I122" sqref="I12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6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  <c r="P109" s="6"/>
    </row>
    <row r="110" spans="1:16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  <c r="P110" s="6"/>
    </row>
    <row r="111" spans="1:16" ht="12.75">
      <c r="A111" s="2">
        <v>44743</v>
      </c>
      <c r="B111">
        <v>9</v>
      </c>
      <c r="C111">
        <v>0</v>
      </c>
      <c r="D111">
        <v>1</v>
      </c>
      <c r="E111">
        <f>B111+C111-D111</f>
        <v>8</v>
      </c>
      <c r="F111" s="5">
        <f>C111-D111</f>
        <v>-1</v>
      </c>
      <c r="G111" s="3">
        <f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>(D100+D101+D102+D103+D104+D105+D106+D107+D108+D109+D110+D111)/((B100+E111)/2)</f>
        <v>0.75</v>
      </c>
      <c r="K111" s="3">
        <f>((L100-O100)+(L101-O101)+(L102-O102)+(L103-O103)+(L104-O104)+(L105-O105)+(L106-O106)+(L107-O107)+(L108-O108)+(L109-O109)+(L110-O110)+(L111-O111))/((B100+E111)/2)</f>
        <v>0.75</v>
      </c>
      <c r="L111">
        <v>1</v>
      </c>
      <c r="P111" s="6"/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>B112+C112-D112</f>
        <v>8</v>
      </c>
      <c r="F112" s="5">
        <f>C112-D112</f>
        <v>0</v>
      </c>
      <c r="G112" s="3">
        <f>D112/((B112+E112)/2)</f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>(D101+D102+D103+D104+D105+D106+D107+D108+D109+D110+D111+D112)/((B101+E112)/2)</f>
        <v>0.75</v>
      </c>
      <c r="K112" s="3">
        <f>((L101-O101)+(L102-O102)+(L103-O103)+(L104-O104)+(L105-O105)+(L106-O106)+(L107-O107)+(L108-O108)+(L109-O109)+(L110-O110)+(L111-O111)+(L112-O112))/((B101+E112)/2)</f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>B113+C113-D113</f>
        <v>8</v>
      </c>
      <c r="F113" s="5">
        <f>C113-D113</f>
        <v>0</v>
      </c>
      <c r="G113" s="3">
        <f>D113/((B113+E113)/2)</f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>(D102+D103+D104+D105+D106+D107+D108+D109+D110+D111+D112+D113)/((B102+E113)/2)</f>
        <v>0.6666666666666666</v>
      </c>
      <c r="K113" s="3">
        <f>((L102-O102)+(L103-O103)+(L104-O104)+(L105-O105)+(L106-O106)+(L107-O107)+(L108-O108)+(L109-O109)+(L110-O110)+(L111-O111)+(L112-O112)+(L113-O113))/((B102+E113)/2)</f>
        <v>0.6666666666666666</v>
      </c>
    </row>
    <row r="114" spans="1:11" ht="12.75">
      <c r="A114" s="2">
        <v>44835</v>
      </c>
      <c r="B114">
        <v>8</v>
      </c>
      <c r="C114">
        <v>0</v>
      </c>
      <c r="D114">
        <v>0</v>
      </c>
      <c r="E114">
        <f>B114+C114-D114</f>
        <v>8</v>
      </c>
      <c r="F114" s="5">
        <f>C114-D114</f>
        <v>0</v>
      </c>
      <c r="G114" s="3">
        <f>D114/((B114+E114)/2)</f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>(D103+D104+D105+D106+D107+D108+D109+D110+D111+D112+D113+D114)/((B103+E114)/2)</f>
        <v>0.5333333333333333</v>
      </c>
      <c r="K114" s="3">
        <f>((L103-O103)+(L104-O104)+(L105-O105)+(L106-O106)+(L107-O107)+(L108-O108)+(L109-O109)+(L110-O110)+(L111-O111)+(L112-O112)+(L113-O113)+(L114-O114))/((B103+E114)/2)</f>
        <v>0.5333333333333333</v>
      </c>
    </row>
    <row r="115" spans="1:16" ht="12.75">
      <c r="A115" s="2">
        <v>44866</v>
      </c>
      <c r="B115">
        <v>8</v>
      </c>
      <c r="C115">
        <v>1</v>
      </c>
      <c r="D115">
        <v>1</v>
      </c>
      <c r="E115">
        <f>B115+C115-D115</f>
        <v>8</v>
      </c>
      <c r="F115" s="5">
        <f>C115-D115</f>
        <v>0</v>
      </c>
      <c r="G115" s="3">
        <f>D115/((B115+E115)/2)</f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>(D104+D105+D106+D107+D108+D109+D110+D111+D112+D113+D114+D115)/((B104+E115)/2)</f>
        <v>0.5</v>
      </c>
      <c r="K115" s="3">
        <f>((L104-O104)+(L105-O105)+(L106-O106)+(L107-O107)+(L108-O108)+(L109-O109)+(L110-O110)+(L111-O111)+(L112-O112)+(L113-O113)+(L114-O114)+(L115-O115))/((B104+E115)/2)</f>
        <v>0.375</v>
      </c>
      <c r="M115">
        <v>1</v>
      </c>
      <c r="P115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4">
      <selection activeCell="J116" sqref="J11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  <c r="P110" s="6"/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7">
      <selection activeCell="H117" sqref="H11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  <c r="P3" s="6"/>
    </row>
    <row r="4" spans="1:16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  <c r="P4" s="6"/>
    </row>
    <row r="5" spans="1:12" ht="12.75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.75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6" ht="12.75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  <c r="P7" s="6"/>
    </row>
    <row r="8" spans="1:11" ht="12.75">
      <c r="A8" s="2"/>
      <c r="E8">
        <f t="shared" si="0"/>
        <v>0</v>
      </c>
      <c r="F8" s="5">
        <f t="shared" si="1"/>
        <v>0</v>
      </c>
      <c r="G8" s="3" t="e">
        <f t="shared" si="2"/>
        <v>#DIV/0!</v>
      </c>
      <c r="H8" s="3">
        <f>(D3+D4+D5+D6+D7+D8)/(($B$3+E8)/2)</f>
        <v>0.3116883116883117</v>
      </c>
      <c r="I8" s="3">
        <f>(D3+D4+D5+D6+D7+D8)/(($B$3+E8)/2)</f>
        <v>0.3116883116883117</v>
      </c>
      <c r="J8" s="3"/>
      <c r="K8" s="3"/>
    </row>
    <row r="9" spans="1:11" ht="12.75">
      <c r="A9" s="2"/>
      <c r="E9">
        <f t="shared" si="0"/>
        <v>0</v>
      </c>
      <c r="F9" s="5">
        <f t="shared" si="1"/>
        <v>0</v>
      </c>
      <c r="G9" s="3" t="e">
        <f t="shared" si="2"/>
        <v>#DIV/0!</v>
      </c>
      <c r="H9" s="3" t="e">
        <f>D9/(($B$9+E9)/2)</f>
        <v>#DIV/0!</v>
      </c>
      <c r="I9" s="3">
        <f>(D3+D4+D5+D6+D7+D8+D9)/(($B$3+E9)/2)</f>
        <v>0.3116883116883117</v>
      </c>
      <c r="J9" s="3"/>
      <c r="K9" s="3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 t="e">
        <f>(D9+D10)/(($B$9+E10)/2)</f>
        <v>#DIV/0!</v>
      </c>
      <c r="I10" s="3">
        <f>(D3+D4+D5+D6+D7+D8+D9+D10)/(($B$3+E10)/2)</f>
        <v>0.3116883116883117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 t="e">
        <f>(D9+D10+D11)/(($B$9+E11)/2)</f>
        <v>#DIV/0!</v>
      </c>
      <c r="I11" s="3">
        <f>(D3+D4+D5+D6+D7+D8+D9+D10+D11)/(($B$3+E11)/2)</f>
        <v>0.3116883116883117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 t="e">
        <f>(D9+D10+D11+D12)/(($B$9+E12)/2)</f>
        <v>#DIV/0!</v>
      </c>
      <c r="I12" s="3">
        <f>(D3+D4+D5+D6+D7+D8+D9+D10+D11+D12)/(($B$3+E12)/2)</f>
        <v>0.3116883116883117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 t="e">
        <f>(D9+D10+D11+D12+D13)/(($B$9+E13)/2)</f>
        <v>#DIV/0!</v>
      </c>
      <c r="I13" s="3">
        <f>(D3+D4+D5+D6+D7+D8+D9+D10+D11+D12+D13)/(($B$3+E13)/2)</f>
        <v>0.3116883116883117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 t="e">
        <f>(D9+D10+D11+D12+D13+D14)/(($B$9+E14)/2)</f>
        <v>#DIV/0!</v>
      </c>
      <c r="I14" s="3">
        <f>(D3+D4+D5+D6+D7+D8+D9+D10+D11+D12+D13+D14)/(($B$3+E14)/2)</f>
        <v>0.3116883116883117</v>
      </c>
      <c r="J14" s="3">
        <f aca="true" t="shared" si="3" ref="J14:J35">(D3+D4+D5+D6+D7+D8+D9+D10+D11+D12+D13+D14)/((B3+E14)/2)</f>
        <v>0.3116883116883117</v>
      </c>
      <c r="K14" s="3">
        <f aca="true" t="shared" si="4" ref="K14:K77">((L3-O3)+(L4-O4)+(L5-O5)+(L6-O6)+(L7-O7)+(L8-O8)+(L9-O9)+(L10-O10)+(L11-O11)+(L12-O12)+(L13-O13)+(L14-O14))/((B3+E14)/2)</f>
        <v>0.3116883116883117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 t="e">
        <f>(D9+D10+D11+D12+D13+D14+D15)/(($B$9+E15)/2)</f>
        <v>#DIV/0!</v>
      </c>
      <c r="I15" s="3" t="e">
        <f>D15/(($B$15+E15)/2)</f>
        <v>#DIV/0!</v>
      </c>
      <c r="J15" s="3">
        <f t="shared" si="3"/>
        <v>0.1518987341772152</v>
      </c>
      <c r="K15" s="3">
        <f t="shared" si="4"/>
        <v>0.1518987341772152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 t="e">
        <f>(D9+D10+D11+D12+D13+D14+D15+D16)/(($B$9+E16)/2)</f>
        <v>#DIV/0!</v>
      </c>
      <c r="I16" s="3" t="e">
        <f>(D15+D16)/(($B$15+E16)/2)</f>
        <v>#DIV/0!</v>
      </c>
      <c r="J16" s="3">
        <f t="shared" si="3"/>
        <v>0.1038961038961039</v>
      </c>
      <c r="K16" s="3">
        <f t="shared" si="4"/>
        <v>0.1038961038961039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 t="e">
        <f>(D9+D10+D11+D12+D13+D14+D15+D16+D17)/(($B$9+E17)/2)</f>
        <v>#DIV/0!</v>
      </c>
      <c r="I17" s="3" t="e">
        <f>(D15+D16+D17)/(($B$15+E17)/2)</f>
        <v>#DIV/0!</v>
      </c>
      <c r="J17" s="3">
        <f t="shared" si="3"/>
        <v>0.0963855421686747</v>
      </c>
      <c r="K17" s="3">
        <f t="shared" si="4"/>
        <v>0.0963855421686747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 t="e">
        <f>(D9+D10+D11+D12+D13+D14+D15+D16+D17+D18)/(($B$9+E18)/2)</f>
        <v>#DIV/0!</v>
      </c>
      <c r="I18" s="3" t="e">
        <f>(D15+D16+D17+D18)/(($B$15+E18)/2)</f>
        <v>#DIV/0!</v>
      </c>
      <c r="J18" s="3">
        <f t="shared" si="3"/>
        <v>0.0898876404494382</v>
      </c>
      <c r="K18" s="3">
        <f t="shared" si="4"/>
        <v>0.0898876404494382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 t="e">
        <f>(D9+D10+D11+D12+D13+D14+D15+D16+D17+D18+D19)/(($B$9+E19)/2)</f>
        <v>#DIV/0!</v>
      </c>
      <c r="I19" s="3" t="e">
        <f>(D15+D16+D17+D18+D19)/(($B$15+E19)/2)</f>
        <v>#DIV/0!</v>
      </c>
      <c r="J19" s="3" t="e">
        <f t="shared" si="3"/>
        <v>#DIV/0!</v>
      </c>
      <c r="K19" s="3" t="e">
        <f t="shared" si="4"/>
        <v>#DIV/0!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 t="e">
        <f>(D9+D10+D11+D12+D13+D14+D15+D16+D17+D18+D19+D20)/(($B$9+E20)/2)</f>
        <v>#DIV/0!</v>
      </c>
      <c r="I20" s="3" t="e">
        <f>(D15+D16+D17+D18+D19+D20)/(($B$15+E20)/2)</f>
        <v>#DIV/0!</v>
      </c>
      <c r="J20" s="3" t="e">
        <f t="shared" si="3"/>
        <v>#DIV/0!</v>
      </c>
      <c r="K20" s="3" t="e">
        <f t="shared" si="4"/>
        <v>#DIV/0!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.75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7" ht="12.75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  <c r="Q7" s="6"/>
    </row>
    <row r="8" spans="1:11" ht="12.75">
      <c r="A8" s="2"/>
      <c r="E8">
        <f t="shared" si="0"/>
        <v>0</v>
      </c>
      <c r="F8" s="5">
        <f t="shared" si="1"/>
        <v>0</v>
      </c>
      <c r="G8" s="3" t="e">
        <f t="shared" si="2"/>
        <v>#DIV/0!</v>
      </c>
      <c r="H8" s="3">
        <f>(D3+D4+D5+D6+D7+D8)/(($B$3+E8)/2)</f>
        <v>0.4</v>
      </c>
      <c r="I8" s="3">
        <f>(D3+D4+D5+D6+D7+D8)/(($B$3+E8)/2)</f>
        <v>0.4</v>
      </c>
      <c r="J8" s="3"/>
      <c r="K8" s="3"/>
    </row>
    <row r="9" spans="1:11" ht="12.75">
      <c r="A9" s="2"/>
      <c r="E9">
        <f t="shared" si="0"/>
        <v>0</v>
      </c>
      <c r="F9" s="5">
        <f t="shared" si="1"/>
        <v>0</v>
      </c>
      <c r="G9" s="3" t="e">
        <f t="shared" si="2"/>
        <v>#DIV/0!</v>
      </c>
      <c r="H9" s="3" t="e">
        <f>D9/(($B$9+E9)/2)</f>
        <v>#DIV/0!</v>
      </c>
      <c r="I9" s="3">
        <f>(D3+D4+D5+D6+D7+D8+D9)/(($B$3+E9)/2)</f>
        <v>0.4</v>
      </c>
      <c r="J9" s="3"/>
      <c r="K9" s="3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 t="e">
        <f>(D9+D10)/(($B$9+E10)/2)</f>
        <v>#DIV/0!</v>
      </c>
      <c r="I10" s="3">
        <f>(D3+D4+D5+D6+D7+D8+D9+D10)/(($B$3+E10)/2)</f>
        <v>0.4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 t="e">
        <f>(D9+D10+D11)/(($B$9+E11)/2)</f>
        <v>#DIV/0!</v>
      </c>
      <c r="I11" s="3">
        <f>(D3+D4+D5+D6+D7+D8+D9+D10+D11)/(($B$3+E11)/2)</f>
        <v>0.4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 t="e">
        <f>(D9+D10+D11+D12)/(($B$9+E12)/2)</f>
        <v>#DIV/0!</v>
      </c>
      <c r="I12" s="3">
        <f>(D3+D4+D5+D6+D7+D8+D9+D10+D11+D12)/(($B$3+E12)/2)</f>
        <v>0.4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 t="e">
        <f>(D9+D10+D11+D12+D13)/(($B$9+E13)/2)</f>
        <v>#DIV/0!</v>
      </c>
      <c r="I13" s="3">
        <f>(D3+D4+D5+D6+D7+D8+D9+D10+D11+D12+D13)/(($B$3+E13)/2)</f>
        <v>0.4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 t="e">
        <f>(D9+D10+D11+D12+D13+D14)/(($B$9+E14)/2)</f>
        <v>#DIV/0!</v>
      </c>
      <c r="I14" s="3">
        <f>(D3+D4+D5+D6+D7+D8+D9+D10+D11+D12+D13+D14)/(($B$3+E14)/2)</f>
        <v>0.4</v>
      </c>
      <c r="J14" s="3">
        <f aca="true" t="shared" si="3" ref="J14:J35">(D3+D4+D5+D6+D7+D8+D9+D10+D11+D12+D13+D14)/((B3+E14)/2)</f>
        <v>0.4</v>
      </c>
      <c r="K14" s="3">
        <f aca="true" t="shared" si="4" ref="K14:K77">((L3-O3)+(L4-O4)+(L5-O5)+(L6-O6)+(L7-O7)+(L8-O8)+(L9-O9)+(L10-O10)+(L11-O11)+(L12-O12)+(L13-O13)+(L14-O14))/((B3+E14)/2)</f>
        <v>0.4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 t="e">
        <f>(D9+D10+D11+D12+D13+D14+D15)/(($B$9+E15)/2)</f>
        <v>#DIV/0!</v>
      </c>
      <c r="I15" s="3" t="e">
        <f>D15/(($B$15+E15)/2)</f>
        <v>#DIV/0!</v>
      </c>
      <c r="J15" s="3">
        <f t="shared" si="3"/>
        <v>0.3333333333333333</v>
      </c>
      <c r="K15" s="3">
        <f t="shared" si="4"/>
        <v>0.3333333333333333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 t="e">
        <f>(D9+D10+D11+D12+D13+D14+D15+D16)/(($B$9+E16)/2)</f>
        <v>#DIV/0!</v>
      </c>
      <c r="I16" s="3" t="e">
        <f>(D15+D16)/(($B$15+E16)/2)</f>
        <v>#DIV/0!</v>
      </c>
      <c r="J16" s="3">
        <f t="shared" si="3"/>
        <v>0.3076923076923077</v>
      </c>
      <c r="K16" s="3">
        <f t="shared" si="4"/>
        <v>0.3076923076923077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 t="e">
        <f>(D9+D10+D11+D12+D13+D14+D15+D16+D17)/(($B$9+E17)/2)</f>
        <v>#DIV/0!</v>
      </c>
      <c r="I17" s="3" t="e">
        <f>(D15+D16+D17)/(($B$15+E17)/2)</f>
        <v>#DIV/0!</v>
      </c>
      <c r="J17" s="3">
        <f t="shared" si="3"/>
        <v>0.3076923076923077</v>
      </c>
      <c r="K17" s="3">
        <f t="shared" si="4"/>
        <v>0.3076923076923077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 t="e">
        <f>(D9+D10+D11+D12+D13+D14+D15+D16+D17+D18)/(($B$9+E18)/2)</f>
        <v>#DIV/0!</v>
      </c>
      <c r="I18" s="3" t="e">
        <f>(D15+D16+D17+D18)/(($B$15+E18)/2)</f>
        <v>#DIV/0!</v>
      </c>
      <c r="J18" s="3">
        <f t="shared" si="3"/>
        <v>0.16666666666666666</v>
      </c>
      <c r="K18" s="3">
        <f t="shared" si="4"/>
        <v>0.16666666666666666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 t="e">
        <f>(D9+D10+D11+D12+D13+D14+D15+D16+D17+D18+D19)/(($B$9+E19)/2)</f>
        <v>#DIV/0!</v>
      </c>
      <c r="I19" s="3" t="e">
        <f>(D15+D16+D17+D18+D19)/(($B$15+E19)/2)</f>
        <v>#DIV/0!</v>
      </c>
      <c r="J19" s="3" t="e">
        <f t="shared" si="3"/>
        <v>#DIV/0!</v>
      </c>
      <c r="K19" s="3" t="e">
        <f t="shared" si="4"/>
        <v>#DIV/0!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 t="e">
        <f>(D9+D10+D11+D12+D13+D14+D15+D16+D17+D18+D19+D20)/(($B$9+E20)/2)</f>
        <v>#DIV/0!</v>
      </c>
      <c r="I20" s="3" t="e">
        <f>(D15+D16+D17+D18+D19+D20)/(($B$15+E20)/2)</f>
        <v>#DIV/0!</v>
      </c>
      <c r="J20" s="3" t="e">
        <f t="shared" si="3"/>
        <v>#DIV/0!</v>
      </c>
      <c r="K20" s="3" t="e">
        <f t="shared" si="4"/>
        <v>#DIV/0!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2022-12-14T18:42:53Z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