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05" tabRatio="934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<sst xmlns="http://schemas.openxmlformats.org/spreadsheetml/2006/main" count="195" uniqueCount="18">
  <si>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</si>
  <si>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</si>
  <si>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</si>
  <si>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</si>
  <si>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</si>
  <si>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</si>
  <si>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</si>
  <si>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</si>
  <si>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</si>
  <si>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</si>
  <si>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</si>
  <si>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</si>
  <si>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</si>
  <si>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</si>
  <si>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</si>
  <si>
    <t>7/2/22 - Transition from Devereux to Lutheran Services Florida</t>
  </si>
  <si>
    <t>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</si>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</sst>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="120" zoomScaleNormal="120" zoomScalePageLayoutView="0" workbookViewId="0" topLeftCell="A1">
      <pane xSplit="14" ySplit="2" topLeftCell="O105" activePane="bottomRight" state="frozen"/>
      <selection pane="topLeft" activeCell="A1" sqref="A1"/>
      <selection pane="topRight" activeCell="O1" sqref="O1"/>
      <selection pane="bottomLeft" activeCell="A3" sqref="A3"/>
      <selection pane="bottomRight" activeCell="P124" sqref="P124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.75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18" ref="E111:E116">B111+C111-D111</f>
        <v>150.5</v>
      </c>
      <c r="F111" s="11">
        <f aca="true" t="shared" si="19" ref="F111:F116">C111-D111</f>
        <v>6</v>
      </c>
      <c r="G111" s="15">
        <f aca="true" t="shared" si="20" ref="G111:G116"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 aca="true" t="shared" si="21" ref="J111:J116">(D100+D101+D102+D103+D104+D105+D106+D107+D108+D109+D110+D111)/((B100+E111)/2)</f>
        <v>0.8</v>
      </c>
      <c r="K111" s="15">
        <f aca="true" t="shared" si="22" ref="K111:K116"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 t="s">
        <v>16</v>
      </c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 t="shared" si="18"/>
        <v>156.5</v>
      </c>
      <c r="F112" s="17">
        <f t="shared" si="19"/>
        <v>6</v>
      </c>
      <c r="G112" s="18">
        <f t="shared" si="20"/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 t="shared" si="21"/>
        <v>0.7739837398373983</v>
      </c>
      <c r="K112" s="18">
        <f t="shared" si="22"/>
        <v>0.734959349593496</v>
      </c>
      <c r="L112">
        <v>4</v>
      </c>
      <c r="M112">
        <v>1</v>
      </c>
    </row>
    <row r="113" spans="1:12" ht="12.75">
      <c r="A113" s="2">
        <v>44805</v>
      </c>
      <c r="B113">
        <v>156.5</v>
      </c>
      <c r="C113">
        <v>10</v>
      </c>
      <c r="D113">
        <v>3</v>
      </c>
      <c r="E113" s="16">
        <f t="shared" si="18"/>
        <v>163.5</v>
      </c>
      <c r="F113" s="17">
        <f t="shared" si="19"/>
        <v>7</v>
      </c>
      <c r="G113" s="18">
        <f t="shared" si="20"/>
        <v>0.01875</v>
      </c>
      <c r="H113" s="18">
        <f>(D105+D106+D107+D108+D109+D110+D111+D112+D113)/(($B$105+E113)/2)</f>
        <v>0.5102040816326531</v>
      </c>
      <c r="I113" s="18">
        <f>(D111+D112+D113)/(($B$111+E113)/2)</f>
        <v>0.1038961038961039</v>
      </c>
      <c r="J113" s="18">
        <f t="shared" si="21"/>
        <v>0.7237479806138933</v>
      </c>
      <c r="K113" s="18">
        <f t="shared" si="22"/>
        <v>0.6849757673667205</v>
      </c>
      <c r="L113">
        <v>3</v>
      </c>
    </row>
    <row r="114" spans="1:13" ht="12.75">
      <c r="A114" s="2">
        <v>44835</v>
      </c>
      <c r="B114">
        <v>163.5</v>
      </c>
      <c r="C114">
        <v>6</v>
      </c>
      <c r="D114">
        <v>8</v>
      </c>
      <c r="E114" s="16">
        <f t="shared" si="18"/>
        <v>161.5</v>
      </c>
      <c r="F114" s="17">
        <f t="shared" si="19"/>
        <v>-2</v>
      </c>
      <c r="G114" s="18">
        <f t="shared" si="20"/>
        <v>0.04923076923076923</v>
      </c>
      <c r="H114" s="18">
        <f>(D105+D106+D107+D108+D109+D110+D111+D112+D113+D114)/(($B$105+E114)/2)</f>
        <v>0.5684931506849316</v>
      </c>
      <c r="I114" s="18">
        <f>(D111+D112+D113+D114)/(($B$111+E114)/2)</f>
        <v>0.1568627450980392</v>
      </c>
      <c r="J114" s="18">
        <f t="shared" si="21"/>
        <v>0.7074380165289256</v>
      </c>
      <c r="K114" s="18">
        <f t="shared" si="22"/>
        <v>0.6743801652892562</v>
      </c>
      <c r="L114">
        <v>7</v>
      </c>
      <c r="M114">
        <v>1</v>
      </c>
    </row>
    <row r="115" spans="1:13" ht="12.75">
      <c r="A115" s="2">
        <v>44866</v>
      </c>
      <c r="B115">
        <v>161.5</v>
      </c>
      <c r="C115">
        <v>5</v>
      </c>
      <c r="D115">
        <v>9</v>
      </c>
      <c r="E115" s="16">
        <f t="shared" si="18"/>
        <v>157.5</v>
      </c>
      <c r="F115" s="17">
        <f t="shared" si="19"/>
        <v>-4</v>
      </c>
      <c r="G115" s="18">
        <f t="shared" si="20"/>
        <v>0.05642633228840126</v>
      </c>
      <c r="H115" s="18">
        <f>(D105+D106+D107+D108+D109+D110+D111+D112+D113+D114+D115)/(($B$105+E115)/2)</f>
        <v>0.6388888888888888</v>
      </c>
      <c r="I115" s="18">
        <f>(D111+D112+D113+D114+D115)/(($B$111+E115)/2)</f>
        <v>0.2185430463576159</v>
      </c>
      <c r="J115" s="18">
        <f t="shared" si="21"/>
        <v>0.7172413793103448</v>
      </c>
      <c r="K115" s="18">
        <f t="shared" si="22"/>
        <v>0.6689655172413793</v>
      </c>
      <c r="L115">
        <v>7</v>
      </c>
      <c r="M115">
        <v>2</v>
      </c>
    </row>
    <row r="116" spans="1:12" ht="12.75">
      <c r="A116" s="2">
        <v>44896</v>
      </c>
      <c r="B116">
        <v>157.5</v>
      </c>
      <c r="C116">
        <v>6</v>
      </c>
      <c r="D116">
        <v>7</v>
      </c>
      <c r="E116" s="16">
        <f t="shared" si="18"/>
        <v>156.5</v>
      </c>
      <c r="F116" s="17">
        <f t="shared" si="19"/>
        <v>-1</v>
      </c>
      <c r="G116" s="18">
        <f t="shared" si="20"/>
        <v>0.044585987261146494</v>
      </c>
      <c r="H116" s="18">
        <f>(D105+D106+D107+D108+D109+D110+D111+D112+D113+D114+D115+D116)/(($B$105+E116)/2)</f>
        <v>0.6898954703832753</v>
      </c>
      <c r="I116" s="18">
        <f>(D111+D112+D113+D114+D115+D116)/(($B$111+E116)/2)</f>
        <v>0.26578073089701</v>
      </c>
      <c r="J116" s="18">
        <f t="shared" si="21"/>
        <v>0.6898954703832753</v>
      </c>
      <c r="K116" s="18">
        <f t="shared" si="22"/>
        <v>0.6411149825783972</v>
      </c>
      <c r="L116">
        <v>7</v>
      </c>
    </row>
    <row r="117" spans="1:12" ht="12.75">
      <c r="A117" s="2">
        <v>44927</v>
      </c>
      <c r="B117">
        <v>156.5</v>
      </c>
      <c r="C117">
        <v>12</v>
      </c>
      <c r="D117">
        <v>9</v>
      </c>
      <c r="E117" s="16">
        <f aca="true" t="shared" si="23" ref="E117:E122">B117+C117-D117</f>
        <v>159.5</v>
      </c>
      <c r="F117" s="17">
        <f aca="true" t="shared" si="24" ref="F117:F122">C117-D117</f>
        <v>3</v>
      </c>
      <c r="G117" s="18">
        <f aca="true" t="shared" si="25" ref="G117:G122">D117/((B117+E117)/2)</f>
        <v>0.056962025316455694</v>
      </c>
      <c r="H117" s="18">
        <f>(D117)/(($B$117+E117)/2)</f>
        <v>0.056962025316455694</v>
      </c>
      <c r="I117" s="18">
        <f>(D111+D112+D113+D114+D115+D116+D117)/(($B$111+E117)/2)</f>
        <v>0.3223684210526316</v>
      </c>
      <c r="J117" s="18">
        <f aca="true" t="shared" si="26" ref="J117:J122">(D106+D107+D108+D109+D110+D111+D112+D113+D114+D115+D116+D117)/((B106+E117)/2)</f>
        <v>0.6872852233676976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0.6391752577319587</v>
      </c>
      <c r="L117">
        <v>9</v>
      </c>
    </row>
    <row r="118" spans="1:12" ht="12.75">
      <c r="A118" s="2">
        <v>44958</v>
      </c>
      <c r="B118">
        <v>159.5</v>
      </c>
      <c r="C118">
        <v>4</v>
      </c>
      <c r="D118">
        <v>12</v>
      </c>
      <c r="E118" s="16">
        <f t="shared" si="23"/>
        <v>151.5</v>
      </c>
      <c r="F118" s="17">
        <f t="shared" si="24"/>
        <v>-8</v>
      </c>
      <c r="G118" s="18">
        <f t="shared" si="25"/>
        <v>0.07717041800643087</v>
      </c>
      <c r="H118" s="18">
        <f>(D117+D118)/(($B$117+E118)/2)</f>
        <v>0.13636363636363635</v>
      </c>
      <c r="I118" s="18">
        <f>(D111+D112+D113+D114+D115+D116+D117+D118)/(($B$111+E118)/2)</f>
        <v>0.41216216216216217</v>
      </c>
      <c r="J118" s="18">
        <f t="shared" si="26"/>
        <v>0.7272727272727273</v>
      </c>
      <c r="K118" s="18">
        <f t="shared" si="27"/>
        <v>0.6763636363636364</v>
      </c>
      <c r="L118">
        <v>12</v>
      </c>
    </row>
    <row r="119" spans="1:13" ht="12.75">
      <c r="A119" s="2">
        <v>44986</v>
      </c>
      <c r="B119">
        <v>151.5</v>
      </c>
      <c r="C119">
        <v>7</v>
      </c>
      <c r="D119">
        <v>10</v>
      </c>
      <c r="E119" s="16">
        <f t="shared" si="23"/>
        <v>148.5</v>
      </c>
      <c r="F119" s="17">
        <f t="shared" si="24"/>
        <v>-3</v>
      </c>
      <c r="G119" s="18">
        <f t="shared" si="25"/>
        <v>0.06666666666666667</v>
      </c>
      <c r="H119" s="18">
        <f>(D117+D118+D119)/(($B$117+E119)/2)</f>
        <v>0.20327868852459016</v>
      </c>
      <c r="I119" s="18">
        <f>(D111+D112+D113+D114+D115+D116+D117+D118+D119)/(($B$111+E119)/2)</f>
        <v>0.48464163822525597</v>
      </c>
      <c r="J119" s="18">
        <f t="shared" si="26"/>
        <v>0.7657992565055762</v>
      </c>
      <c r="K119" s="18">
        <f t="shared" si="27"/>
        <v>0.7063197026022305</v>
      </c>
      <c r="L119">
        <v>8</v>
      </c>
      <c r="M119">
        <v>2</v>
      </c>
    </row>
    <row r="120" spans="1:13" ht="12.75">
      <c r="A120" s="2">
        <v>45017</v>
      </c>
      <c r="B120">
        <v>148.5</v>
      </c>
      <c r="C120">
        <v>5</v>
      </c>
      <c r="D120">
        <v>7</v>
      </c>
      <c r="E120" s="16">
        <f t="shared" si="23"/>
        <v>146.5</v>
      </c>
      <c r="F120" s="17">
        <f t="shared" si="24"/>
        <v>-2</v>
      </c>
      <c r="G120" s="18">
        <f t="shared" si="25"/>
        <v>0.04745762711864407</v>
      </c>
      <c r="H120" s="18">
        <f>(D117+D118+D119+D120)/(($B$117+E120)/2)</f>
        <v>0.2508250825082508</v>
      </c>
      <c r="I120" s="18">
        <f>(D111+D112+D113+D114+D115+D116+D117+D118+D119+D120)/(($B$111+E120)/2)</f>
        <v>0.5360824742268041</v>
      </c>
      <c r="J120" s="18">
        <f t="shared" si="26"/>
        <v>0.75</v>
      </c>
      <c r="K120" s="18">
        <f t="shared" si="27"/>
        <v>0.6838235294117647</v>
      </c>
      <c r="L120">
        <v>6</v>
      </c>
      <c r="M120">
        <v>1</v>
      </c>
    </row>
    <row r="121" spans="1:13" ht="12.75">
      <c r="A121" s="2">
        <v>45047</v>
      </c>
      <c r="B121">
        <v>146.5</v>
      </c>
      <c r="C121">
        <v>16</v>
      </c>
      <c r="D121">
        <v>17</v>
      </c>
      <c r="E121" s="16">
        <f t="shared" si="23"/>
        <v>145.5</v>
      </c>
      <c r="F121" s="17">
        <f t="shared" si="24"/>
        <v>-1</v>
      </c>
      <c r="G121" s="18">
        <f t="shared" si="25"/>
        <v>0.11643835616438356</v>
      </c>
      <c r="H121" s="18">
        <f>(D117+D118+D119+D120+D121)/(($B$117+E121)/2)</f>
        <v>0.36423841059602646</v>
      </c>
      <c r="I121" s="18">
        <f>(D111+D112+D113+D114+D115+D116+D117+D118+D119+D120+D121)/(($B$111+E121)/2)</f>
        <v>0.6551724137931034</v>
      </c>
      <c r="J121" s="18">
        <f t="shared" si="26"/>
        <v>0.7555555555555555</v>
      </c>
      <c r="K121" s="18">
        <f t="shared" si="27"/>
        <v>0.6888888888888889</v>
      </c>
      <c r="L121">
        <v>16</v>
      </c>
      <c r="M121">
        <v>1</v>
      </c>
    </row>
    <row r="122" spans="1:13" ht="12.75">
      <c r="A122" s="2">
        <v>45078</v>
      </c>
      <c r="B122">
        <v>145.5</v>
      </c>
      <c r="C122">
        <v>7</v>
      </c>
      <c r="D122">
        <v>4</v>
      </c>
      <c r="E122" s="16">
        <f t="shared" si="23"/>
        <v>148.5</v>
      </c>
      <c r="F122" s="17">
        <f t="shared" si="24"/>
        <v>3</v>
      </c>
      <c r="G122" s="18">
        <f t="shared" si="25"/>
        <v>0.027210884353741496</v>
      </c>
      <c r="H122" s="18">
        <f>(D117+D118+D119+D120+D121+D122)/(($B$117+E122)/2)</f>
        <v>0.38688524590163936</v>
      </c>
      <c r="I122" s="18">
        <f>(D111+D112+D113+D114+D115+D116+D117+D118+D119+D120+D121+D122)/(($B$111+E122)/2)</f>
        <v>0.6757679180887372</v>
      </c>
      <c r="J122" s="18">
        <f t="shared" si="26"/>
        <v>0.6757679180887372</v>
      </c>
      <c r="K122" s="18">
        <f t="shared" si="27"/>
        <v>0.6143344709897611</v>
      </c>
      <c r="L122">
        <v>3</v>
      </c>
      <c r="M122">
        <v>1</v>
      </c>
    </row>
    <row r="123" spans="1:13" ht="12.75">
      <c r="A123" s="2">
        <v>45108</v>
      </c>
      <c r="B123">
        <v>148.5</v>
      </c>
      <c r="C123">
        <v>12</v>
      </c>
      <c r="D123">
        <v>5</v>
      </c>
      <c r="E123" s="16">
        <f>B123+C123-D123</f>
        <v>155.5</v>
      </c>
      <c r="F123" s="17">
        <f>C123-D123</f>
        <v>7</v>
      </c>
      <c r="G123" s="18">
        <f>D123/((B123+E123)/2)</f>
        <v>0.03289473684210526</v>
      </c>
      <c r="H123" s="18">
        <f>(D117+D118+D119+D120+D121+D122+D123)/(($B$117+E123)/2)</f>
        <v>0.41025641025641024</v>
      </c>
      <c r="I123" s="18">
        <f>(D123)/(($B$123+E123)/2)</f>
        <v>0.03289473684210526</v>
      </c>
      <c r="J123" s="18">
        <f>(D112+D113+D114+D115+D116+D117+D118+D119+D120+D121+D122+D123)/((B112+E123)/2)</f>
        <v>0.6274509803921569</v>
      </c>
      <c r="K123" s="18">
        <f>((L112-O112)+(L113-O113)+(L114-O114)+(L115-O115)+(L116-O116)+(L117-O117)+(L118-O118)+(L119-O119)+(L120-O120)+(L121-O121)+(L122-O122)+(L123-O123))/((B112+E123)/2)</f>
        <v>0.5555555555555556</v>
      </c>
      <c r="L123">
        <v>3</v>
      </c>
      <c r="M123">
        <v>2</v>
      </c>
    </row>
    <row r="124" spans="1:13" ht="12.75">
      <c r="A124" s="2">
        <v>45139</v>
      </c>
      <c r="B124">
        <v>155.5</v>
      </c>
      <c r="C124">
        <v>6.5</v>
      </c>
      <c r="D124">
        <v>11</v>
      </c>
      <c r="E124" s="16">
        <f>B124+C124-D124</f>
        <v>151</v>
      </c>
      <c r="F124" s="17">
        <f>C124-D124</f>
        <v>-4.5</v>
      </c>
      <c r="G124" s="18">
        <f>D124/((B124+E124)/2)</f>
        <v>0.07177814029363784</v>
      </c>
      <c r="H124" s="18">
        <f>(D117+D118+D119+D120+D121+D122+D123+D124)/(($B$117+E124)/2)</f>
        <v>0.4878048780487805</v>
      </c>
      <c r="I124" s="18">
        <f>(D123+D124)/(($B$123+E124)/2)</f>
        <v>0.10684474123539232</v>
      </c>
      <c r="J124" s="18">
        <f>(D113+D114+D115+D116+D117+D118+D119+D120+D121+D122+D123+D124)/((B113+E124)/2)</f>
        <v>0.6634146341463415</v>
      </c>
      <c r="K124" s="18">
        <f>((L113-O113)+(L114-O114)+(L115-O115)+(L116-O116)+(L117-O117)+(L118-O118)+(L119-O119)+(L120-O120)+(L121-O121)+(L122-O122)+(L123-O123)+(L124-O124))/((B113+E124)/2)</f>
        <v>0.5853658536585366</v>
      </c>
      <c r="L124">
        <v>9</v>
      </c>
      <c r="M124">
        <v>2</v>
      </c>
    </row>
    <row r="125" spans="1:12" ht="12.75">
      <c r="A125" s="2">
        <v>45170</v>
      </c>
      <c r="B125">
        <v>151</v>
      </c>
      <c r="C125">
        <v>9</v>
      </c>
      <c r="D125">
        <v>8.5</v>
      </c>
      <c r="E125" s="16">
        <f>B125+C125-D125</f>
        <v>151.5</v>
      </c>
      <c r="F125" s="17">
        <f>C125-D125</f>
        <v>0.5</v>
      </c>
      <c r="G125" s="18">
        <f>D125/((B125+E125)/2)</f>
        <v>0.05619834710743802</v>
      </c>
      <c r="H125" s="18">
        <f>(D117+D118+D119+D120+D121+D122+D123+D124+D125)/(($B$117+E125)/2)</f>
        <v>0.5422077922077922</v>
      </c>
      <c r="I125" s="18">
        <f>(D123+D124+D125)/(($B$123+E125)/2)</f>
        <v>0.16333333333333333</v>
      </c>
      <c r="J125" s="18">
        <f>(D114+D115+D116+D117+D118+D119+D120+D121+D122+D123+D124+D125)/((B114+E125)/2)</f>
        <v>0.6825396825396826</v>
      </c>
      <c r="K125" s="18">
        <f>((L114-O114)+(L115-O115)+(L116-O116)+(L117-O117)+(L118-O118)+(L119-O119)+(L120-O120)+(L121-O121)+(L122-O122)+(L123-O123)+(L124-O124)+(L125-O125))/((B114+E125)/2)</f>
        <v>0.6063492063492063</v>
      </c>
      <c r="L125">
        <v>8.5</v>
      </c>
    </row>
    <row r="126" spans="1:12" ht="12.75">
      <c r="A126" s="2">
        <v>45200</v>
      </c>
      <c r="B126">
        <v>151.5</v>
      </c>
      <c r="C126">
        <v>12</v>
      </c>
      <c r="D126">
        <v>0</v>
      </c>
      <c r="E126" s="16">
        <f>B126+C126-D126</f>
        <v>163.5</v>
      </c>
      <c r="F126" s="17">
        <f>C126-D126</f>
        <v>12</v>
      </c>
      <c r="G126" s="18">
        <f>D126/((B126+E126)/2)</f>
        <v>0</v>
      </c>
      <c r="H126" s="18">
        <f>(D117+D118+D119+D120+D121+D122+D123+D124+D125+D126)/(($B$117+E126)/2)</f>
        <v>0.521875</v>
      </c>
      <c r="I126" s="18">
        <f>(D123+D124+D125+D126)/(($B$123+E126)/2)</f>
        <v>0.15705128205128205</v>
      </c>
      <c r="J126" s="18">
        <f>(D115+D116+D117+D118+D119+D120+D121+D122+D123+D124+D125+D126)/((B115+E126)/2)</f>
        <v>0.6123076923076923</v>
      </c>
      <c r="K126" s="18">
        <f>((L115-O115)+(L116-O116)+(L117-O117)+(L118-O118)+(L119-O119)+(L120-O120)+(L121-O121)+(L122-O122)+(L123-O123)+(L124-O124)+(L125-O125)+(L126-O126))/((B115+E126)/2)</f>
        <v>0.5446153846153846</v>
      </c>
      <c r="L126">
        <v>0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05">
      <selection activeCell="P126" sqref="P12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5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3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3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</row>
    <row r="21" spans="1:13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</row>
    <row r="22" spans="1:13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</row>
    <row r="23" spans="1:13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</row>
    <row r="24" spans="1:13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</row>
    <row r="25" spans="1:13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</row>
    <row r="26" spans="1:13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</row>
    <row r="27" spans="1:13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</row>
    <row r="28" spans="1:13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3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</row>
    <row r="31" spans="1:13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</row>
    <row r="32" spans="1:13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</row>
    <row r="33" spans="1:13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</row>
    <row r="34" spans="1:13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</row>
    <row r="35" spans="1:13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3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</row>
    <row r="38" spans="1:12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</row>
    <row r="39" spans="1:12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</row>
    <row r="40" spans="1:12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2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2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2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</row>
    <row r="49" spans="1:12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</row>
    <row r="50" spans="1:12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2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2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</row>
    <row r="57" spans="1:12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</row>
    <row r="58" spans="1:12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</row>
    <row r="59" spans="1:12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</row>
    <row r="60" spans="1:12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</row>
    <row r="61" spans="1:13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</row>
    <row r="62" spans="1:13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</row>
    <row r="63" spans="1:12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</row>
    <row r="64" spans="1:12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</row>
    <row r="65" spans="1:13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</row>
    <row r="66" spans="1:12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</row>
    <row r="67" spans="1:12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</row>
    <row r="68" spans="1:12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</row>
    <row r="69" spans="1:13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</row>
    <row r="70" spans="1:13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</row>
    <row r="71" spans="1:12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</row>
    <row r="72" spans="1:12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</row>
    <row r="73" spans="1:13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2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</row>
    <row r="76" spans="1:12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</row>
    <row r="77" spans="1:12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</row>
    <row r="78" spans="1:12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</row>
    <row r="79" spans="1:12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</row>
    <row r="80" spans="1:12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</row>
    <row r="81" spans="1:12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</row>
    <row r="82" spans="1:12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</row>
    <row r="83" spans="1:13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2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</row>
    <row r="86" spans="1:12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</row>
    <row r="87" spans="1:12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2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</row>
    <row r="90" spans="1:12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</row>
    <row r="91" spans="1:12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</row>
    <row r="92" spans="1:12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</row>
    <row r="93" spans="1:12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</row>
    <row r="94" spans="1:13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</row>
    <row r="95" spans="1:12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</row>
    <row r="96" spans="1:12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2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</row>
    <row r="100" spans="1:12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</row>
    <row r="101" spans="1:12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</row>
    <row r="102" spans="1:12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</row>
    <row r="103" spans="1:12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</row>
    <row r="104" spans="1:12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</row>
    <row r="105" spans="1:12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</row>
    <row r="106" spans="1:12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</row>
    <row r="107" spans="1:12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</row>
    <row r="108" spans="1:12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</row>
    <row r="109" spans="1:12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</row>
    <row r="110" spans="1:13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</row>
    <row r="111" spans="1:12" ht="12.75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</row>
    <row r="112" spans="1:12" ht="12.75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</row>
    <row r="113" spans="1:12" ht="12.75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</row>
    <row r="114" spans="1:12" ht="12.75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</row>
    <row r="115" spans="1:12" ht="12.75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</row>
    <row r="116" spans="1:12" ht="12.75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</row>
    <row r="117" spans="1:12" ht="12.75">
      <c r="A117" s="2">
        <v>44927</v>
      </c>
      <c r="B117">
        <v>45</v>
      </c>
      <c r="C117">
        <v>4</v>
      </c>
      <c r="D117">
        <v>2</v>
      </c>
      <c r="E117">
        <f aca="true" t="shared" si="20" ref="E117:E122">B117+C117-D117</f>
        <v>47</v>
      </c>
      <c r="F117" s="5">
        <f aca="true" t="shared" si="21" ref="F117:F122">C117-D117</f>
        <v>2</v>
      </c>
      <c r="G117" s="3">
        <f aca="true" t="shared" si="22" ref="G117:G122"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 aca="true" t="shared" si="23" ref="J117:J122">(D106+D107+D108+D109+D110+D111+D112+D113+D114+D115+D116+D117)/((B106+E117)/2)</f>
        <v>0.7640449438202247</v>
      </c>
      <c r="K117" s="3">
        <f aca="true" t="shared" si="24" ref="K117:K122">((L106-O106)+(L107-O107)+(L108-O108)+(L109-O109)+(L110-O110)+(L111-O111)+(L112-O112)+(L113-O113)+(L114-O114)+(L115-O115)+(L116-O116)+(L117-O117))/((B106+E117)/2)</f>
        <v>0.7415730337078652</v>
      </c>
      <c r="L117">
        <v>2</v>
      </c>
    </row>
    <row r="118" spans="1:12" ht="12.75">
      <c r="A118" s="2">
        <v>44958</v>
      </c>
      <c r="B118">
        <v>47</v>
      </c>
      <c r="C118">
        <v>2</v>
      </c>
      <c r="D118">
        <v>2</v>
      </c>
      <c r="E118">
        <f t="shared" si="20"/>
        <v>47</v>
      </c>
      <c r="F118" s="5">
        <f t="shared" si="21"/>
        <v>0</v>
      </c>
      <c r="G118" s="3">
        <f t="shared" si="22"/>
        <v>0.0425531914893617</v>
      </c>
      <c r="H118" s="3">
        <f>(D117+D118)/(($B$117+E118)/2)</f>
        <v>0.08695652173913043</v>
      </c>
      <c r="I118" s="3">
        <f>(D111+D112+D113+D114+D115+D116+D117+D118)/(($B$111+E118)/2)</f>
        <v>0.4175824175824176</v>
      </c>
      <c r="J118" s="3">
        <f t="shared" si="23"/>
        <v>0.7586206896551724</v>
      </c>
      <c r="K118" s="3">
        <f t="shared" si="24"/>
        <v>0.735632183908046</v>
      </c>
      <c r="L118">
        <v>2</v>
      </c>
    </row>
    <row r="119" spans="1:12" ht="12.75">
      <c r="A119" s="2">
        <v>44986</v>
      </c>
      <c r="B119">
        <v>47</v>
      </c>
      <c r="C119">
        <v>2</v>
      </c>
      <c r="D119">
        <v>3</v>
      </c>
      <c r="E119">
        <f t="shared" si="20"/>
        <v>46</v>
      </c>
      <c r="F119" s="5">
        <f t="shared" si="21"/>
        <v>-1</v>
      </c>
      <c r="G119" s="3">
        <f t="shared" si="22"/>
        <v>0.06451612903225806</v>
      </c>
      <c r="H119" s="3">
        <f>(D117+D118+D119)/(($B$117+E119)/2)</f>
        <v>0.15384615384615385</v>
      </c>
      <c r="I119" s="3">
        <f>(D111+D112+D113+D114+D115+D116+D117+D118+D119)/(($B$111+E119)/2)</f>
        <v>0.4888888888888889</v>
      </c>
      <c r="J119" s="3">
        <f t="shared" si="23"/>
        <v>0.7954545454545454</v>
      </c>
      <c r="K119" s="3">
        <f t="shared" si="24"/>
        <v>0.7727272727272727</v>
      </c>
      <c r="L119">
        <v>3</v>
      </c>
    </row>
    <row r="120" spans="1:13" ht="12.75">
      <c r="A120" s="2">
        <v>45017</v>
      </c>
      <c r="B120">
        <v>46</v>
      </c>
      <c r="C120">
        <v>1</v>
      </c>
      <c r="D120">
        <v>4</v>
      </c>
      <c r="E120">
        <f t="shared" si="20"/>
        <v>43</v>
      </c>
      <c r="F120" s="5">
        <f t="shared" si="21"/>
        <v>-3</v>
      </c>
      <c r="G120" s="3">
        <f t="shared" si="22"/>
        <v>0.0898876404494382</v>
      </c>
      <c r="H120" s="3">
        <f>(D117+D118+D119+D120)/(($B$117+E120)/2)</f>
        <v>0.25</v>
      </c>
      <c r="I120" s="3">
        <f>(D111+D112+D113+D114+D115+D116+D117+D118+D119+D120)/(($B$111+E120)/2)</f>
        <v>0.5977011494252874</v>
      </c>
      <c r="J120" s="3">
        <f t="shared" si="23"/>
        <v>0.8674698795180723</v>
      </c>
      <c r="K120" s="3">
        <f t="shared" si="24"/>
        <v>0.8192771084337349</v>
      </c>
      <c r="L120">
        <v>3</v>
      </c>
      <c r="M120">
        <v>1</v>
      </c>
    </row>
    <row r="121" spans="1:13" ht="12.75">
      <c r="A121" s="2">
        <v>45047</v>
      </c>
      <c r="B121">
        <v>43</v>
      </c>
      <c r="C121">
        <v>5</v>
      </c>
      <c r="D121">
        <v>6</v>
      </c>
      <c r="E121">
        <f t="shared" si="20"/>
        <v>42</v>
      </c>
      <c r="F121" s="5">
        <f t="shared" si="21"/>
        <v>-1</v>
      </c>
      <c r="G121" s="3">
        <f t="shared" si="22"/>
        <v>0.1411764705882353</v>
      </c>
      <c r="H121" s="3">
        <f>(D117+D118+D119+D120+D121)/(($B$117+E121)/2)</f>
        <v>0.39080459770114945</v>
      </c>
      <c r="I121" s="3">
        <f>(D111+D112+D113+D114+D115+D116+D117+D118+D119+D120+D121)/(($B$111+E121)/2)</f>
        <v>0.7441860465116279</v>
      </c>
      <c r="J121" s="3">
        <f t="shared" si="23"/>
        <v>0.8717948717948718</v>
      </c>
      <c r="K121" s="3">
        <f t="shared" si="24"/>
        <v>0.7948717948717948</v>
      </c>
      <c r="L121">
        <v>5</v>
      </c>
      <c r="M121">
        <v>1</v>
      </c>
    </row>
    <row r="122" spans="1:13" ht="12.75">
      <c r="A122" s="2">
        <v>45078</v>
      </c>
      <c r="B122">
        <v>42</v>
      </c>
      <c r="C122">
        <v>4</v>
      </c>
      <c r="D122">
        <v>2</v>
      </c>
      <c r="E122">
        <f t="shared" si="20"/>
        <v>44</v>
      </c>
      <c r="F122" s="5">
        <f t="shared" si="21"/>
        <v>2</v>
      </c>
      <c r="G122" s="3">
        <f t="shared" si="22"/>
        <v>0.046511627906976744</v>
      </c>
      <c r="H122" s="3">
        <f>(D117+D118+D119+D120+D121+D122)/(($B$117+E122)/2)</f>
        <v>0.42696629213483145</v>
      </c>
      <c r="I122" s="3">
        <f>(D111+D112+D113+D114+D115+D116+D117+D118+D119+D120+D121+D122)/(($B$111+E122)/2)</f>
        <v>0.7727272727272727</v>
      </c>
      <c r="J122" s="3">
        <f t="shared" si="23"/>
        <v>0.7727272727272727</v>
      </c>
      <c r="K122" s="3">
        <f t="shared" si="24"/>
        <v>0.7045454545454546</v>
      </c>
      <c r="L122">
        <v>1</v>
      </c>
      <c r="M122">
        <v>1</v>
      </c>
    </row>
    <row r="123" spans="1:13" ht="12.75">
      <c r="A123" s="2">
        <v>45108</v>
      </c>
      <c r="B123">
        <v>44</v>
      </c>
      <c r="C123">
        <v>3</v>
      </c>
      <c r="D123">
        <v>2</v>
      </c>
      <c r="E123">
        <f>B123+C123-D123</f>
        <v>45</v>
      </c>
      <c r="F123" s="5">
        <f>C123-D123</f>
        <v>1</v>
      </c>
      <c r="G123" s="3">
        <f>D123/((B123+E123)/2)</f>
        <v>0.0449438202247191</v>
      </c>
      <c r="H123" s="3">
        <f>(D117+D118+D119+D120+D121+D122+D123)/(($B$117+E123)/2)</f>
        <v>0.4666666666666667</v>
      </c>
      <c r="I123" s="3">
        <f>(D123)/(($B$123+E123)/2)</f>
        <v>0.0449438202247191</v>
      </c>
      <c r="J123" s="3">
        <f>(D112+D113+D114+D115+D116+D117+D118+D119+D120+D121+D122+D123)/((B112+E123)/2)</f>
        <v>0.7252747252747253</v>
      </c>
      <c r="K123" s="3">
        <f>((L112-O112)+(L113-O113)+(L114-O114)+(L115-O115)+(L116-O116)+(L117-O117)+(L118-O118)+(L119-O119)+(L120-O120)+(L121-O121)+(L122-O122)+(L123-O123))/((B112+E123)/2)</f>
        <v>0.6373626373626373</v>
      </c>
      <c r="L123">
        <v>1</v>
      </c>
      <c r="M123">
        <v>1</v>
      </c>
    </row>
    <row r="124" spans="1:13" ht="12.75">
      <c r="A124" s="2">
        <v>45139</v>
      </c>
      <c r="B124">
        <v>45</v>
      </c>
      <c r="C124">
        <v>2</v>
      </c>
      <c r="D124">
        <v>5</v>
      </c>
      <c r="E124">
        <f>B124+C124-D124</f>
        <v>42</v>
      </c>
      <c r="F124" s="5">
        <f>C124-D124</f>
        <v>-3</v>
      </c>
      <c r="G124" s="3">
        <f>D124/((B124+E124)/2)</f>
        <v>0.11494252873563218</v>
      </c>
      <c r="H124" s="3">
        <f>(D117+D118+D119+D120+D121+D122+D123+D124)/(($B$117+E124)/2)</f>
        <v>0.5977011494252874</v>
      </c>
      <c r="I124" s="3">
        <f>(D123+D124)/(($B$123+E124)/2)</f>
        <v>0.16279069767441862</v>
      </c>
      <c r="J124" s="3">
        <f>(D113+D114+D115+D116+D117+D118+D119+D120+D121+D122+D123+D124)/((B113+E124)/2)</f>
        <v>0.8</v>
      </c>
      <c r="K124" s="3">
        <f>((L113-O113)+(L114-O114)+(L115-O115)+(L116-O116)+(L117-O117)+(L118-O118)+(L119-O119)+(L120-O120)+(L121-O121)+(L122-O122)+(L123-O123)+(L124-O124))/((B113+E124)/2)</f>
        <v>0.6888888888888889</v>
      </c>
      <c r="L124">
        <v>4</v>
      </c>
      <c r="M124">
        <v>1</v>
      </c>
    </row>
    <row r="125" spans="1:12" ht="12.75">
      <c r="A125" s="2">
        <v>45170</v>
      </c>
      <c r="B125">
        <v>42</v>
      </c>
      <c r="C125">
        <v>2</v>
      </c>
      <c r="D125">
        <v>2</v>
      </c>
      <c r="E125">
        <f>B125+C125-D125</f>
        <v>42</v>
      </c>
      <c r="F125" s="5">
        <f>C125-D125</f>
        <v>0</v>
      </c>
      <c r="G125" s="3">
        <f>D125/((B125+E125)/2)</f>
        <v>0.047619047619047616</v>
      </c>
      <c r="H125" s="3">
        <f>(D117+D118+D119+D120+D121+D122+D123+D124+D125)/(($B$117+E125)/2)</f>
        <v>0.6436781609195402</v>
      </c>
      <c r="I125" s="3">
        <f>(D123+D124+D125)/(($B$123+E125)/2)</f>
        <v>0.20930232558139536</v>
      </c>
      <c r="J125" s="3">
        <f>(D114+D115+D116+D117+D118+D119+D120+D121+D122+D123+D124+D125)/((B114+E125)/2)</f>
        <v>0.7865168539325843</v>
      </c>
      <c r="K125" s="3">
        <f>((L114-O114)+(L115-O115)+(L116-O116)+(L117-O117)+(L118-O118)+(L119-O119)+(L120-O120)+(L121-O121)+(L122-O122)+(L123-O123)+(L124-O124)+(L125-O125))/((B114+E125)/2)</f>
        <v>0.6741573033707865</v>
      </c>
      <c r="L125">
        <v>2</v>
      </c>
    </row>
    <row r="126" spans="1:12" ht="12.75">
      <c r="A126" s="2">
        <v>45200</v>
      </c>
      <c r="B126">
        <v>42</v>
      </c>
      <c r="C126">
        <v>3</v>
      </c>
      <c r="D126">
        <v>0</v>
      </c>
      <c r="E126">
        <f>B126+C126-D126</f>
        <v>45</v>
      </c>
      <c r="F126" s="5">
        <f>C126-D126</f>
        <v>3</v>
      </c>
      <c r="G126" s="3">
        <f>D126/((B126+E126)/2)</f>
        <v>0</v>
      </c>
      <c r="H126" s="3">
        <f>(D117+D118+D119+D120+D121+D122+D123+D124+D125+D126)/(($B$117+E126)/2)</f>
        <v>0.6222222222222222</v>
      </c>
      <c r="I126" s="3">
        <f>(D123+D124+D125+D126)/(($B$123+E126)/2)</f>
        <v>0.20224719101123595</v>
      </c>
      <c r="J126" s="3">
        <f>(D115+D116+D117+D118+D119+D120+D121+D122+D123+D124+D125+D126)/((B115+E126)/2)</f>
        <v>0.7032967032967034</v>
      </c>
      <c r="K126" s="3">
        <f>((L115-O115)+(L116-O116)+(L117-O117)+(L118-O118)+(L119-O119)+(L120-O120)+(L121-O121)+(L122-O122)+(L123-O123)+(L124-O124)+(L125-O125)+(L126-O126))/((B115+E126)/2)</f>
        <v>0.5934065934065934</v>
      </c>
      <c r="L126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93">
      <selection activeCell="P126" sqref="P12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3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3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</row>
    <row r="21" spans="1:13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</row>
    <row r="22" spans="1:13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3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2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2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</row>
    <row r="59" spans="1:12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2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</row>
    <row r="81" spans="1:12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2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2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2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2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</row>
    <row r="92" spans="1:12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2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</row>
    <row r="95" spans="1:12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2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</row>
    <row r="102" spans="1:13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2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2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2" ht="12.75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.75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.75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.75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.75">
      <c r="A117" s="2">
        <v>44927</v>
      </c>
      <c r="B117">
        <v>12</v>
      </c>
      <c r="C117">
        <v>0</v>
      </c>
      <c r="D117">
        <v>1</v>
      </c>
      <c r="E117">
        <f aca="true" t="shared" si="20" ref="E117:E122">B117+C117-D117</f>
        <v>11</v>
      </c>
      <c r="F117" s="5">
        <f aca="true" t="shared" si="21" ref="F117:F122">C117-D117</f>
        <v>-1</v>
      </c>
      <c r="G117" s="3">
        <f aca="true" t="shared" si="22" ref="G117:G122"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 aca="true" t="shared" si="23" ref="J117:J122">(D106+D107+D108+D109+D110+D111+D112+D113+D114+D115+D116+D117)/((B106+E117)/2)</f>
        <v>0.7619047619047619</v>
      </c>
      <c r="K117" s="3">
        <f aca="true" t="shared" si="24" ref="K117:K122">((L106-O106)+(L107-O107)+(L108-O108)+(L109-O109)+(L110-O110)+(L111-O111)+(L112-O112)+(L113-O113)+(L114-O114)+(L115-O115)+(L116-O116)+(L117-O117))/((B106+E117)/2)</f>
        <v>0.7619047619047619</v>
      </c>
      <c r="L117">
        <v>1</v>
      </c>
    </row>
    <row r="118" spans="1:12" ht="12.75">
      <c r="A118" s="2">
        <v>44958</v>
      </c>
      <c r="B118">
        <v>11</v>
      </c>
      <c r="C118">
        <v>1</v>
      </c>
      <c r="D118">
        <v>1</v>
      </c>
      <c r="E118">
        <f t="shared" si="20"/>
        <v>11</v>
      </c>
      <c r="F118" s="5">
        <f t="shared" si="21"/>
        <v>0</v>
      </c>
      <c r="G118" s="3">
        <f t="shared" si="22"/>
        <v>0.09090909090909091</v>
      </c>
      <c r="H118" s="3">
        <f>(D117+D118)/(($B$117+E118)/2)</f>
        <v>0.17391304347826086</v>
      </c>
      <c r="I118" s="3">
        <f>(D111+D112+D113+D114+D115+D116+D117+D118)/(($B$111+E118)/2)</f>
        <v>0.2727272727272727</v>
      </c>
      <c r="J118" s="3">
        <f t="shared" si="23"/>
        <v>0.8571428571428571</v>
      </c>
      <c r="K118" s="3">
        <f t="shared" si="24"/>
        <v>0.8571428571428571</v>
      </c>
      <c r="L118">
        <v>1</v>
      </c>
    </row>
    <row r="119" spans="1:12" ht="12.75">
      <c r="A119" s="2">
        <v>44986</v>
      </c>
      <c r="B119">
        <v>11</v>
      </c>
      <c r="C119">
        <v>0</v>
      </c>
      <c r="D119">
        <v>0</v>
      </c>
      <c r="E119">
        <f t="shared" si="20"/>
        <v>11</v>
      </c>
      <c r="F119" s="5">
        <f t="shared" si="21"/>
        <v>0</v>
      </c>
      <c r="G119" s="3">
        <f t="shared" si="22"/>
        <v>0</v>
      </c>
      <c r="H119" s="3">
        <f>(D117+D118+D119)/(($B$117+E119)/2)</f>
        <v>0.17391304347826086</v>
      </c>
      <c r="I119" s="3">
        <f>(D111+D112+D113+D114+D115+D116+D117+D118+D119)/(($B$111+E119)/2)</f>
        <v>0.2727272727272727</v>
      </c>
      <c r="J119" s="3">
        <f t="shared" si="23"/>
        <v>0.8</v>
      </c>
      <c r="K119" s="3">
        <f t="shared" si="24"/>
        <v>0.8</v>
      </c>
      <c r="L119">
        <v>0</v>
      </c>
    </row>
    <row r="120" spans="1:12" ht="12.75">
      <c r="A120" s="2">
        <v>45017</v>
      </c>
      <c r="B120">
        <v>11</v>
      </c>
      <c r="C120">
        <v>0</v>
      </c>
      <c r="D120">
        <v>1</v>
      </c>
      <c r="E120">
        <f t="shared" si="20"/>
        <v>10</v>
      </c>
      <c r="F120" s="5">
        <f t="shared" si="21"/>
        <v>-1</v>
      </c>
      <c r="G120" s="3">
        <f t="shared" si="22"/>
        <v>0.09523809523809523</v>
      </c>
      <c r="H120" s="3">
        <f>(D117+D118+D119+D120)/(($B$117+E120)/2)</f>
        <v>0.2727272727272727</v>
      </c>
      <c r="I120" s="3">
        <f>(D111+D112+D113+D114+D115+D116+D117+D118+D119+D120)/(($B$111+E120)/2)</f>
        <v>0.38095238095238093</v>
      </c>
      <c r="J120" s="3">
        <f t="shared" si="23"/>
        <v>0.7777777777777778</v>
      </c>
      <c r="K120" s="3">
        <f t="shared" si="24"/>
        <v>0.7777777777777778</v>
      </c>
      <c r="L120">
        <v>1</v>
      </c>
    </row>
    <row r="121" spans="1:12" ht="12.75">
      <c r="A121" s="2">
        <v>45047</v>
      </c>
      <c r="B121">
        <v>10</v>
      </c>
      <c r="C121">
        <v>1</v>
      </c>
      <c r="D121">
        <v>0</v>
      </c>
      <c r="E121">
        <f t="shared" si="20"/>
        <v>11</v>
      </c>
      <c r="F121" s="5">
        <f t="shared" si="21"/>
        <v>1</v>
      </c>
      <c r="G121" s="3">
        <f t="shared" si="22"/>
        <v>0</v>
      </c>
      <c r="H121" s="3">
        <f>(D117+D118+D119+D120+D121)/(($B$117+E121)/2)</f>
        <v>0.2608695652173913</v>
      </c>
      <c r="I121" s="3">
        <f>(D111+D112+D113+D114+D115+D116+D117+D118+D119+D120+D121)/(($B$111+E121)/2)</f>
        <v>0.36363636363636365</v>
      </c>
      <c r="J121" s="3">
        <f t="shared" si="23"/>
        <v>0.38095238095238093</v>
      </c>
      <c r="K121" s="3">
        <f t="shared" si="24"/>
        <v>0.38095238095238093</v>
      </c>
      <c r="L121">
        <v>0</v>
      </c>
    </row>
    <row r="122" spans="1:12" ht="12.75">
      <c r="A122" s="2">
        <v>45078</v>
      </c>
      <c r="B122">
        <v>11</v>
      </c>
      <c r="C122">
        <v>0</v>
      </c>
      <c r="D122">
        <v>0</v>
      </c>
      <c r="E122">
        <f t="shared" si="20"/>
        <v>11</v>
      </c>
      <c r="F122" s="5">
        <f t="shared" si="21"/>
        <v>0</v>
      </c>
      <c r="G122" s="3">
        <f t="shared" si="22"/>
        <v>0</v>
      </c>
      <c r="H122" s="3">
        <f>(D117+D118+D119+D120+D121+D122)/(($B$117+E122)/2)</f>
        <v>0.2608695652173913</v>
      </c>
      <c r="I122" s="3">
        <f>(D111+D112+D113+D114+D115+D116+D117+D118+D119+D120+D121+D122)/(($B$111+E122)/2)</f>
        <v>0.36363636363636365</v>
      </c>
      <c r="J122" s="3">
        <f t="shared" si="23"/>
        <v>0.36363636363636365</v>
      </c>
      <c r="K122" s="3">
        <f t="shared" si="24"/>
        <v>0.36363636363636365</v>
      </c>
      <c r="L122">
        <v>0</v>
      </c>
    </row>
    <row r="123" spans="1:12" ht="12.75">
      <c r="A123" s="2">
        <v>45108</v>
      </c>
      <c r="B123">
        <v>11</v>
      </c>
      <c r="C123">
        <v>0</v>
      </c>
      <c r="D123">
        <v>0</v>
      </c>
      <c r="E123">
        <f>B123+C123-D123</f>
        <v>11</v>
      </c>
      <c r="F123" s="5">
        <f>C123-D123</f>
        <v>0</v>
      </c>
      <c r="G123" s="3">
        <f>D123/((B123+E123)/2)</f>
        <v>0</v>
      </c>
      <c r="H123" s="3">
        <f>(D117+D118+D119+D120+D121+D122+D123)/(($B$117+E123)/2)</f>
        <v>0.2608695652173913</v>
      </c>
      <c r="I123" s="3">
        <f>(D123)/(($B$123+E123)/2)</f>
        <v>0</v>
      </c>
      <c r="J123" s="3">
        <f>(D112+D113+D114+D115+D116+D117+D118+D119+D120+D121+D122+D123)/((B112+E123)/2)</f>
        <v>0.36363636363636365</v>
      </c>
      <c r="K123" s="3">
        <f>((L112-O112)+(L113-O113)+(L114-O114)+(L115-O115)+(L116-O116)+(L117-O117)+(L118-O118)+(L119-O119)+(L120-O120)+(L121-O121)+(L122-O122)+(L123-O123))/((B112+E123)/2)</f>
        <v>0.36363636363636365</v>
      </c>
      <c r="L123">
        <v>0</v>
      </c>
    </row>
    <row r="124" spans="1:13" ht="12.75">
      <c r="A124" s="2">
        <v>45139</v>
      </c>
      <c r="B124">
        <v>11</v>
      </c>
      <c r="C124">
        <v>0</v>
      </c>
      <c r="D124">
        <v>2</v>
      </c>
      <c r="E124">
        <f>B124+C124-D124</f>
        <v>9</v>
      </c>
      <c r="F124" s="5">
        <f>C124-D124</f>
        <v>-2</v>
      </c>
      <c r="G124" s="3">
        <f>D124/((B124+E124)/2)</f>
        <v>0.2</v>
      </c>
      <c r="H124" s="3">
        <f>(D117+D118+D119+D120+D121+D122+D123+D124)/(($B$117+E124)/2)</f>
        <v>0.47619047619047616</v>
      </c>
      <c r="I124" s="3">
        <f>(D123+D124)/(($B$123+E124)/2)</f>
        <v>0.2</v>
      </c>
      <c r="J124" s="3">
        <f>(D113+D114+D115+D116+D117+D118+D119+D120+D121+D122+D123+D124)/((B113+E124)/2)</f>
        <v>0.6</v>
      </c>
      <c r="K124" s="3">
        <f>((L113-O113)+(L114-O114)+(L115-O115)+(L116-O116)+(L117-O117)+(L118-O118)+(L119-O119)+(L120-O120)+(L121-O121)+(L122-O122)+(L123-O123)+(L124-O124))/((B113+E124)/2)</f>
        <v>0.5</v>
      </c>
      <c r="L124">
        <v>1</v>
      </c>
      <c r="M124">
        <v>1</v>
      </c>
    </row>
    <row r="125" spans="1:12" ht="12.75">
      <c r="A125" s="2">
        <v>45170</v>
      </c>
      <c r="B125">
        <v>9</v>
      </c>
      <c r="C125">
        <v>1</v>
      </c>
      <c r="D125">
        <v>1</v>
      </c>
      <c r="E125">
        <f>B125+C125-D125</f>
        <v>9</v>
      </c>
      <c r="F125" s="5">
        <f>C125-D125</f>
        <v>0</v>
      </c>
      <c r="G125" s="3">
        <f>D125/((B125+E125)/2)</f>
        <v>0.1111111111111111</v>
      </c>
      <c r="H125" s="3">
        <f>(D117+D118+D119+D120+D121+D122+D123+D124+D125)/(($B$117+E125)/2)</f>
        <v>0.5714285714285714</v>
      </c>
      <c r="I125" s="3">
        <f>(D123+D124+D125)/(($B$123+E125)/2)</f>
        <v>0.3</v>
      </c>
      <c r="J125" s="3">
        <f>(D114+D115+D116+D117+D118+D119+D120+D121+D122+D123+D124+D125)/((B114+E125)/2)</f>
        <v>0.7</v>
      </c>
      <c r="K125" s="3">
        <f>((L114-O114)+(L115-O115)+(L116-O116)+(L117-O117)+(L118-O118)+(L119-O119)+(L120-O120)+(L121-O121)+(L122-O122)+(L123-O123)+(L124-O124)+(L125-O125))/((B114+E125)/2)</f>
        <v>0.6</v>
      </c>
      <c r="L125">
        <v>1</v>
      </c>
    </row>
    <row r="126" spans="1:12" ht="12.75">
      <c r="A126" s="2">
        <v>45200</v>
      </c>
      <c r="B126">
        <v>9</v>
      </c>
      <c r="C126">
        <v>1</v>
      </c>
      <c r="D126">
        <v>0</v>
      </c>
      <c r="E126">
        <f>B126+C126-D126</f>
        <v>10</v>
      </c>
      <c r="F126" s="5">
        <f>C126-D126</f>
        <v>1</v>
      </c>
      <c r="G126" s="3">
        <f>D126/((B126+E126)/2)</f>
        <v>0</v>
      </c>
      <c r="H126" s="3">
        <f>(D117+D118+D119+D120+D121+D122+D123+D124+D125+D126)/(($B$117+E126)/2)</f>
        <v>0.5454545454545454</v>
      </c>
      <c r="I126" s="3">
        <f>(D123+D124+D125+D126)/(($B$123+E126)/2)</f>
        <v>0.2857142857142857</v>
      </c>
      <c r="J126" s="3">
        <f>(D115+D116+D117+D118+D119+D120+D121+D122+D123+D124+D125+D126)/((B115+E126)/2)</f>
        <v>0.5714285714285714</v>
      </c>
      <c r="K126" s="3">
        <f>((L115-O115)+(L116-O116)+(L117-O117)+(L118-O118)+(L119-O119)+(L120-O120)+(L121-O121)+(L122-O122)+(L123-O123)+(L124-O124)+(L125-O125)+(L126-O126))/((B115+E126)/2)</f>
        <v>0.47619047619047616</v>
      </c>
      <c r="L126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selection activeCell="A136" sqref="A13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.75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  <c r="P115" s="6"/>
    </row>
    <row r="116" spans="1:16" ht="12.75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  <c r="P116" s="6"/>
    </row>
    <row r="117" spans="1:16" ht="12.75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  <c r="P117" s="6"/>
    </row>
    <row r="118" spans="1:16" ht="12.75">
      <c r="A118" s="2">
        <v>44958</v>
      </c>
      <c r="F118" s="5"/>
      <c r="G118" s="3"/>
      <c r="H118" s="3"/>
      <c r="I118" s="3"/>
      <c r="J118" s="3">
        <f>(D107+D108+D109+D110)/((B107+E110)/2)</f>
        <v>0.273972602739726</v>
      </c>
      <c r="K118" s="3">
        <f>((L107-O107)+(L108-O108)+(L109-O109)+(L110-O110)+(L111-O111)+(L112-O112)+(L113-O113)+(L114-O114)+(L115-O115)+(L116-O116)+(L117-O117)+(L118-O118))/((B107+E110)/2)</f>
        <v>0.273972602739726</v>
      </c>
      <c r="P118" s="6"/>
    </row>
    <row r="119" spans="1:16" ht="12.75">
      <c r="A119" s="2">
        <v>44986</v>
      </c>
      <c r="F119" s="5"/>
      <c r="G119" s="3"/>
      <c r="H119" s="3"/>
      <c r="I119" s="3"/>
      <c r="J119" s="3">
        <f>(D108+D109+D110)/((B108+E110)/2)</f>
        <v>0.17142857142857143</v>
      </c>
      <c r="K119" s="3">
        <f>((L108-O108)+(L109-O109)+(L110-O110)+(L111-O111)+(L112-O112)+(L113-O113)+(L114-O114)+(L115-O115)+(L116-O116)+(L117-O117)+(L118-O118)+(L119-O119))/((B108+E110)/2)</f>
        <v>0.17142857142857143</v>
      </c>
      <c r="P119" s="6"/>
    </row>
    <row r="120" spans="1:16" ht="12.75">
      <c r="A120" s="2">
        <v>45017</v>
      </c>
      <c r="F120" s="5"/>
      <c r="G120" s="3"/>
      <c r="H120" s="3"/>
      <c r="I120" s="3"/>
      <c r="J120" s="3">
        <f>(D109+D110)/((B109+E110)/2)</f>
        <v>0.1095890410958904</v>
      </c>
      <c r="K120" s="3">
        <f>((L109-O109)+(L110-O110)+(L111-O111)+(L112-O112)+(L113-O113)+(L114-O114)+(L115-O115)+(L116-O116)+(L117-O117)+(L118-O118)+(L119-O119)+(L120-O120))/((B109+E110)/2)</f>
        <v>0.1095890410958904</v>
      </c>
      <c r="P120" s="6"/>
    </row>
    <row r="121" spans="1:16" ht="12.75">
      <c r="A121" s="2">
        <v>45047</v>
      </c>
      <c r="F121" s="5"/>
      <c r="G121" s="3"/>
      <c r="H121" s="3"/>
      <c r="I121" s="3"/>
      <c r="J121" s="3">
        <f>(D110)/((B110+E110)/2)</f>
        <v>0.08</v>
      </c>
      <c r="K121" s="3">
        <f>((L110-O110)+(L111-O111)+(L112-O112)+(L113-O113)+(L114-O114)+(L115-O115)+(L116-O116)+(L117-O117)+(L118-O118)+(L119-O119)+(L120-O120)+(L121-O121))/((B110+E110)/2)</f>
        <v>0.08</v>
      </c>
      <c r="P121" s="6"/>
    </row>
    <row r="122" spans="1:16" ht="12.75">
      <c r="A122" s="2">
        <v>45078</v>
      </c>
      <c r="F122" s="5"/>
      <c r="G122" s="3"/>
      <c r="H122" s="3"/>
      <c r="I122" s="3"/>
      <c r="J122" s="3">
        <v>0</v>
      </c>
      <c r="K122" s="3">
        <v>0</v>
      </c>
      <c r="P122" s="6"/>
    </row>
    <row r="123" spans="1:16" ht="12.75">
      <c r="A123" s="2"/>
      <c r="F123" s="5"/>
      <c r="G123" s="3"/>
      <c r="H123" s="3"/>
      <c r="I123" s="3"/>
      <c r="J123" s="3"/>
      <c r="K123" s="3"/>
      <c r="P123" s="6"/>
    </row>
    <row r="124" spans="1:16" ht="13.5" thickBot="1">
      <c r="A124" s="25" t="s">
        <v>17</v>
      </c>
      <c r="F124" s="5"/>
      <c r="G124" s="3"/>
      <c r="H124" s="3"/>
      <c r="I124" s="3"/>
      <c r="J124" s="3"/>
      <c r="K124" s="3"/>
      <c r="P124" s="6"/>
    </row>
    <row r="125" spans="1:12" s="19" customFormat="1" ht="13.5" thickTop="1">
      <c r="A125" s="20">
        <v>44743</v>
      </c>
      <c r="B125" s="21">
        <v>38.5</v>
      </c>
      <c r="C125" s="21">
        <v>4</v>
      </c>
      <c r="D125" s="21">
        <v>3</v>
      </c>
      <c r="E125" s="21">
        <f aca="true" t="shared" si="11" ref="E125:E131">B125+C125-D125</f>
        <v>39.5</v>
      </c>
      <c r="F125" s="22">
        <f aca="true" t="shared" si="12" ref="F125:F131">C125-D125</f>
        <v>1</v>
      </c>
      <c r="G125" s="23">
        <f aca="true" t="shared" si="13" ref="G125:G131">D125/((B125+E125)/2)</f>
        <v>0.07692307692307693</v>
      </c>
      <c r="H125" s="23">
        <f>(D105+D106+D107+D108+D109+D110+D125)/(($B$105+E125)/2)</f>
        <v>0.4931506849315068</v>
      </c>
      <c r="I125" s="23">
        <f>(D125)/(($B$125+E125)/2)</f>
        <v>0.07692307692307693</v>
      </c>
      <c r="J125" s="23"/>
      <c r="K125" s="23"/>
      <c r="L125" s="21">
        <v>3</v>
      </c>
    </row>
    <row r="126" spans="1:12" ht="12.75">
      <c r="A126" s="2">
        <v>44774</v>
      </c>
      <c r="B126" s="24">
        <v>39.5</v>
      </c>
      <c r="C126" s="24">
        <v>0</v>
      </c>
      <c r="D126" s="24">
        <v>1</v>
      </c>
      <c r="E126">
        <f t="shared" si="11"/>
        <v>38.5</v>
      </c>
      <c r="F126" s="5">
        <f t="shared" si="12"/>
        <v>-1</v>
      </c>
      <c r="G126" s="3">
        <f t="shared" si="13"/>
        <v>0.02564102564102564</v>
      </c>
      <c r="H126" s="3">
        <f>(D105+D106+D107+D108+D109+D110+D125+D126)/(($B$105+E126)/2)</f>
        <v>0.5277777777777778</v>
      </c>
      <c r="I126" s="3">
        <f>(D125+D126)/(($B$125+E126)/2)</f>
        <v>0.1038961038961039</v>
      </c>
      <c r="J126" s="3"/>
      <c r="K126" s="3"/>
      <c r="L126" s="24">
        <v>1</v>
      </c>
    </row>
    <row r="127" spans="1:12" ht="12.75">
      <c r="A127" s="2">
        <v>44805</v>
      </c>
      <c r="B127" s="24">
        <v>38.5</v>
      </c>
      <c r="C127" s="24">
        <v>3</v>
      </c>
      <c r="D127" s="24">
        <v>0</v>
      </c>
      <c r="E127">
        <f t="shared" si="11"/>
        <v>41.5</v>
      </c>
      <c r="F127" s="5">
        <f t="shared" si="12"/>
        <v>3</v>
      </c>
      <c r="G127" s="3">
        <f t="shared" si="13"/>
        <v>0</v>
      </c>
      <c r="H127" s="3">
        <f>(D105+D106+D107+D108+D109+D110+D125+D126+D127)/(($B$105+E127)/2)</f>
        <v>0.5066666666666667</v>
      </c>
      <c r="I127" s="3">
        <f>(D125+D126+D127)/(($B$125+E127)/2)</f>
        <v>0.1</v>
      </c>
      <c r="J127" s="3"/>
      <c r="K127" s="3"/>
      <c r="L127" s="24">
        <v>0</v>
      </c>
    </row>
    <row r="128" spans="1:12" ht="12.75">
      <c r="A128" s="2">
        <v>44835</v>
      </c>
      <c r="B128" s="24">
        <v>41.5</v>
      </c>
      <c r="C128" s="24">
        <v>3</v>
      </c>
      <c r="D128" s="24">
        <v>0</v>
      </c>
      <c r="E128">
        <f t="shared" si="11"/>
        <v>44.5</v>
      </c>
      <c r="F128" s="5">
        <f t="shared" si="12"/>
        <v>3</v>
      </c>
      <c r="G128" s="3">
        <f t="shared" si="13"/>
        <v>0</v>
      </c>
      <c r="H128" s="3">
        <f>(D105+D106+D107+D108+D109+D110+D125+D126+D127+D128)/(($B$105+E128)/2)</f>
        <v>0.48717948717948717</v>
      </c>
      <c r="I128" s="3">
        <f>(D125+D126+D127+D128)/(($B$125+E128)/2)</f>
        <v>0.0963855421686747</v>
      </c>
      <c r="L128" s="24">
        <v>0</v>
      </c>
    </row>
    <row r="129" spans="1:12" ht="12.75">
      <c r="A129" s="2">
        <v>44866</v>
      </c>
      <c r="B129" s="24">
        <v>44.5</v>
      </c>
      <c r="C129" s="24">
        <v>2</v>
      </c>
      <c r="D129" s="24">
        <v>2</v>
      </c>
      <c r="E129">
        <f t="shared" si="11"/>
        <v>44.5</v>
      </c>
      <c r="F129" s="5">
        <f t="shared" si="12"/>
        <v>0</v>
      </c>
      <c r="G129" s="3">
        <f t="shared" si="13"/>
        <v>0.0449438202247191</v>
      </c>
      <c r="H129" s="3">
        <f>(D105+D106+D107+D108+D109+D110+D125+D126+D127+D128+D129)/(($B$105+E129)/2)</f>
        <v>0.5384615384615384</v>
      </c>
      <c r="I129" s="3">
        <f>(D125+D126+D127+D128+D129)/(($B$125+E129)/2)</f>
        <v>0.14457831325301204</v>
      </c>
      <c r="L129" s="24">
        <v>2</v>
      </c>
    </row>
    <row r="130" spans="1:12" ht="12.75">
      <c r="A130" s="2">
        <v>44896</v>
      </c>
      <c r="B130" s="24">
        <v>44.5</v>
      </c>
      <c r="C130" s="24">
        <v>0</v>
      </c>
      <c r="D130" s="24">
        <v>2</v>
      </c>
      <c r="E130">
        <f t="shared" si="11"/>
        <v>42.5</v>
      </c>
      <c r="F130" s="5">
        <f t="shared" si="12"/>
        <v>-2</v>
      </c>
      <c r="G130" s="3">
        <f t="shared" si="13"/>
        <v>0.04597701149425287</v>
      </c>
      <c r="H130" s="3">
        <f>(D105+D106+D107+D108+D109+D110+D125+D126+D127+D128+D129+D130)/(($B$105+E130)/2)</f>
        <v>0.6052631578947368</v>
      </c>
      <c r="I130" s="3">
        <f>(D125+D126+D127+D128+D129+D130)/(($B$125+E130)/2)</f>
        <v>0.19753086419753085</v>
      </c>
      <c r="L130" s="24">
        <v>2</v>
      </c>
    </row>
    <row r="131" spans="1:12" ht="12.75">
      <c r="A131" s="2">
        <v>44927</v>
      </c>
      <c r="B131" s="24">
        <v>42.5</v>
      </c>
      <c r="C131" s="24">
        <v>1</v>
      </c>
      <c r="D131" s="24">
        <v>2</v>
      </c>
      <c r="E131">
        <f t="shared" si="11"/>
        <v>41.5</v>
      </c>
      <c r="F131" s="5">
        <f t="shared" si="12"/>
        <v>-1</v>
      </c>
      <c r="G131" s="3">
        <f t="shared" si="13"/>
        <v>0.047619047619047616</v>
      </c>
      <c r="H131" s="3">
        <f>(D131)/(($B$131+E131)/2)</f>
        <v>0.047619047619047616</v>
      </c>
      <c r="I131" s="3">
        <f>(D125+D126+D127+D128+D129+D130+D131)/(($B$125+E131)/2)</f>
        <v>0.25</v>
      </c>
      <c r="L131" s="24">
        <v>2</v>
      </c>
    </row>
    <row r="132" spans="1:12" ht="12.75">
      <c r="A132" s="2">
        <v>44958</v>
      </c>
      <c r="B132" s="24">
        <v>41.5</v>
      </c>
      <c r="C132" s="24">
        <v>0</v>
      </c>
      <c r="D132" s="24">
        <v>3</v>
      </c>
      <c r="E132">
        <f>B132+C132-D132</f>
        <v>38.5</v>
      </c>
      <c r="F132" s="5">
        <f>C132-D132</f>
        <v>-3</v>
      </c>
      <c r="G132" s="3">
        <f>D132/((B132+E132)/2)</f>
        <v>0.075</v>
      </c>
      <c r="H132" s="3">
        <f>(D131+D132)/(($B$131+E132)/2)</f>
        <v>0.12345679012345678</v>
      </c>
      <c r="I132" s="3">
        <f>(D125+D126+D127+D128+D129+D130+D131+D132)/(($B$125+E132)/2)</f>
        <v>0.33766233766233766</v>
      </c>
      <c r="L132" s="24">
        <v>3</v>
      </c>
    </row>
    <row r="133" spans="1:12" ht="12.75">
      <c r="A133" s="2">
        <v>44986</v>
      </c>
      <c r="B133" s="24">
        <v>38.5</v>
      </c>
      <c r="C133" s="24">
        <v>2</v>
      </c>
      <c r="D133" s="24">
        <v>2</v>
      </c>
      <c r="E133">
        <f>B133+C133-D133</f>
        <v>38.5</v>
      </c>
      <c r="F133" s="5">
        <f>C133-D133</f>
        <v>0</v>
      </c>
      <c r="G133" s="3">
        <f>D133/((B133+E133)/2)</f>
        <v>0.05194805194805195</v>
      </c>
      <c r="H133" s="3">
        <f>(D131+D132+D133)/(($B$131+E133)/2)</f>
        <v>0.1728395061728395</v>
      </c>
      <c r="I133" s="3">
        <f>(D125+D126+D127+D128+D129+D130+D131+D132+D133)/(($B$125+E133)/2)</f>
        <v>0.38961038961038963</v>
      </c>
      <c r="L133" s="24">
        <v>2</v>
      </c>
    </row>
    <row r="134" spans="1:12" ht="12.75">
      <c r="A134" s="2">
        <v>45017</v>
      </c>
      <c r="B134" s="24">
        <v>38.5</v>
      </c>
      <c r="C134" s="24">
        <v>2</v>
      </c>
      <c r="D134" s="24">
        <v>1</v>
      </c>
      <c r="E134">
        <f>B134+C134-D134</f>
        <v>39.5</v>
      </c>
      <c r="F134" s="5">
        <f>C134-D134</f>
        <v>1</v>
      </c>
      <c r="G134" s="3">
        <f>D134/((B134+E134)/2)</f>
        <v>0.02564102564102564</v>
      </c>
      <c r="H134" s="3">
        <f>(D131+D132+D133+D134)/(($B$131+E134)/2)</f>
        <v>0.1951219512195122</v>
      </c>
      <c r="I134" s="3">
        <f>(D125+D126+D127+D128+D129+D130+D131+D132+D133+D134)/(($B$125+E134)/2)</f>
        <v>0.41025641025641024</v>
      </c>
      <c r="L134" s="24">
        <v>1</v>
      </c>
    </row>
    <row r="135" spans="1:12" ht="12.75">
      <c r="A135" s="2">
        <v>45047</v>
      </c>
      <c r="B135" s="24">
        <v>39.5</v>
      </c>
      <c r="C135" s="24">
        <v>5</v>
      </c>
      <c r="D135" s="24">
        <v>3</v>
      </c>
      <c r="E135">
        <f>B135+C135-D135</f>
        <v>41.5</v>
      </c>
      <c r="F135" s="5">
        <f>C135-D135</f>
        <v>2</v>
      </c>
      <c r="G135" s="3">
        <f>D135/((B135+E135)/2)</f>
        <v>0.07407407407407407</v>
      </c>
      <c r="H135" s="3">
        <f>(D131+D132+D133+D134+D135)/(($B$131+E135)/2)</f>
        <v>0.2619047619047619</v>
      </c>
      <c r="I135" s="3">
        <f>(D125+D126+D127+D128+D129+D130+D131+D132+D133+D134+D135)/(($B$125+E135)/2)</f>
        <v>0.475</v>
      </c>
      <c r="L135" s="24">
        <v>3</v>
      </c>
    </row>
    <row r="136" spans="1:12" ht="12.75">
      <c r="A136" s="2">
        <v>45078</v>
      </c>
      <c r="B136" s="24">
        <v>41.5</v>
      </c>
      <c r="C136" s="24">
        <v>1</v>
      </c>
      <c r="D136" s="24">
        <v>1</v>
      </c>
      <c r="E136">
        <f>B136+C136-D136</f>
        <v>41.5</v>
      </c>
      <c r="F136" s="5">
        <f>C136-D136</f>
        <v>0</v>
      </c>
      <c r="G136" s="3">
        <f>D136/((B136+E136)/2)</f>
        <v>0.024096385542168676</v>
      </c>
      <c r="H136" s="3">
        <f>(D131+D132+D133+D134+D135+D136)/(($B$131+E136)/2)</f>
        <v>0.2857142857142857</v>
      </c>
      <c r="I136" s="3">
        <f>(D125+D126+D127+D128+D129+D130+D131+D132+D133+D134+D135+D136)/(($B$125+E136)/2)</f>
        <v>0.5</v>
      </c>
      <c r="L136" s="24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09">
      <selection activeCell="E136" sqref="E13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.75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.75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.75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.75">
      <c r="A119" s="2">
        <v>44986</v>
      </c>
      <c r="F119" s="5"/>
      <c r="G119" s="3"/>
      <c r="H119" s="3"/>
      <c r="I119" s="3"/>
      <c r="J119" s="3">
        <f>(D108+D109+D110)/((B108+E110)/2)</f>
        <v>0.1111111111111111</v>
      </c>
      <c r="K119" s="3">
        <f>((L108-O108)+(L109-O109)+(L110-O110)+(L111-O111)+(L112-O112)+(L113-O113)+(L114-O114)+(L115-O115)+(L116-O116)+(L117-O117)+(L118-O118)+(L119-O119))/((B108+E110)/2)</f>
        <v>0.1111111111111111</v>
      </c>
    </row>
    <row r="120" spans="1:11" ht="12.75">
      <c r="A120" s="2">
        <v>45017</v>
      </c>
      <c r="F120" s="5"/>
      <c r="G120" s="3"/>
      <c r="H120" s="3"/>
      <c r="I120" s="3"/>
      <c r="J120" s="3">
        <f>(D109+D110)/((B109+E110)/2)</f>
        <v>0.1111111111111111</v>
      </c>
      <c r="K120" s="3">
        <f>((L109-O109)+(L110-O110)+(L111-O111)+(L112-O112)+(L113-O113)+(L114-O114)+(L115-O115)+(L116-O116)+(L117-O117)+(L118-O118)+(L119-O119)+(L120-O120))/((B109+E110)/2)</f>
        <v>0.1111111111111111</v>
      </c>
    </row>
    <row r="121" spans="1:11" ht="12.75">
      <c r="A121" s="2">
        <v>45047</v>
      </c>
      <c r="F121" s="5"/>
      <c r="G121" s="3"/>
      <c r="H121" s="3"/>
      <c r="I121" s="3"/>
      <c r="J121" s="3">
        <f>(D110)/((B110+E110)/2)</f>
        <v>0</v>
      </c>
      <c r="K121" s="3">
        <f>((L110-O110)+(L111-O111)+(L112-O112)+(L113-O113)+(L114-O114)+(L115-O115)+(L116-O116)+(L117-O117)+(L118-O118)+(L119-O119)+(L120-O120)+(L121-O121))/((B110+E110)/2)</f>
        <v>0</v>
      </c>
    </row>
    <row r="122" spans="1:11" ht="12.75">
      <c r="A122" s="2">
        <v>45078</v>
      </c>
      <c r="F122" s="5"/>
      <c r="G122" s="3"/>
      <c r="H122" s="3"/>
      <c r="I122" s="3"/>
      <c r="J122" s="3">
        <v>0</v>
      </c>
      <c r="K122" s="3">
        <v>0</v>
      </c>
    </row>
    <row r="123" spans="1:11" ht="12.75">
      <c r="A123" s="2"/>
      <c r="F123" s="5"/>
      <c r="G123" s="3"/>
      <c r="H123" s="3"/>
      <c r="I123" s="3"/>
      <c r="J123" s="3"/>
      <c r="K123" s="3"/>
    </row>
    <row r="124" spans="1:11" ht="13.5" thickBot="1">
      <c r="A124" s="25" t="s">
        <v>17</v>
      </c>
      <c r="F124" s="5"/>
      <c r="G124" s="3"/>
      <c r="H124" s="3"/>
      <c r="I124" s="3"/>
      <c r="J124" s="3"/>
      <c r="K124" s="3"/>
    </row>
    <row r="125" spans="1:11" ht="13.5" thickTop="1">
      <c r="A125" s="20">
        <v>44743</v>
      </c>
      <c r="B125" s="21">
        <v>10</v>
      </c>
      <c r="C125" s="21">
        <v>2</v>
      </c>
      <c r="D125" s="21">
        <v>0</v>
      </c>
      <c r="E125" s="21">
        <f aca="true" t="shared" si="11" ref="E125:E131">B125+C125-D125</f>
        <v>12</v>
      </c>
      <c r="F125" s="22">
        <f aca="true" t="shared" si="12" ref="F125:F131">C125-D125</f>
        <v>2</v>
      </c>
      <c r="G125" s="23">
        <f aca="true" t="shared" si="13" ref="G125:G131">D125/((B125+E125)/2)</f>
        <v>0</v>
      </c>
      <c r="H125" s="23">
        <f>(D105+D106+D107+D108+D109+D110+D125)/(($B$105+E125)/2)</f>
        <v>0.18181818181818182</v>
      </c>
      <c r="I125" s="23">
        <f>(D125)/(($B$125+E125)/2)</f>
        <v>0</v>
      </c>
      <c r="J125" s="23"/>
      <c r="K125" s="23"/>
    </row>
    <row r="126" spans="1:11" ht="12.75">
      <c r="A126" s="2">
        <v>44774</v>
      </c>
      <c r="B126" s="24">
        <v>12</v>
      </c>
      <c r="C126" s="24">
        <v>1</v>
      </c>
      <c r="D126" s="24">
        <v>0</v>
      </c>
      <c r="E126">
        <f t="shared" si="11"/>
        <v>13</v>
      </c>
      <c r="F126" s="5">
        <f t="shared" si="12"/>
        <v>1</v>
      </c>
      <c r="G126" s="3">
        <f t="shared" si="13"/>
        <v>0</v>
      </c>
      <c r="H126" s="3">
        <f>(D105+D106+D107+D108+D109+D110+D125+D126)/(($B$105+E126)/2)</f>
        <v>0.17391304347826086</v>
      </c>
      <c r="I126" s="3">
        <f>(D125+D126)/(($B$125+E126)/2)</f>
        <v>0</v>
      </c>
      <c r="J126" s="3"/>
      <c r="K126" s="3"/>
    </row>
    <row r="127" spans="1:11" ht="12.75">
      <c r="A127" s="2">
        <v>44805</v>
      </c>
      <c r="B127" s="24">
        <v>13</v>
      </c>
      <c r="C127" s="24">
        <v>0</v>
      </c>
      <c r="D127" s="24">
        <v>0</v>
      </c>
      <c r="E127">
        <f t="shared" si="11"/>
        <v>13</v>
      </c>
      <c r="F127" s="5">
        <f t="shared" si="12"/>
        <v>0</v>
      </c>
      <c r="G127" s="3">
        <f t="shared" si="13"/>
        <v>0</v>
      </c>
      <c r="H127" s="3">
        <f>(D105+D106+D107+D108+D109+D110+D125+D126+D127)/(($B$105+E127)/2)</f>
        <v>0.17391304347826086</v>
      </c>
      <c r="I127" s="3">
        <f>(D125+D126+D127)/(($B$125+E127)/2)</f>
        <v>0</v>
      </c>
      <c r="J127" s="3"/>
      <c r="K127" s="3"/>
    </row>
    <row r="128" spans="1:12" ht="12.75">
      <c r="A128" s="2">
        <v>44835</v>
      </c>
      <c r="B128" s="24">
        <v>13</v>
      </c>
      <c r="C128" s="24">
        <v>0</v>
      </c>
      <c r="D128" s="24">
        <v>1</v>
      </c>
      <c r="E128">
        <f t="shared" si="11"/>
        <v>12</v>
      </c>
      <c r="F128" s="5">
        <f t="shared" si="12"/>
        <v>-1</v>
      </c>
      <c r="G128" s="3">
        <f t="shared" si="13"/>
        <v>0.08</v>
      </c>
      <c r="H128" s="3">
        <f>(D105+D106+D107+D108+D109+D110+D125+D126+D127+D128)/(($B$105+E128)/2)</f>
        <v>0.2727272727272727</v>
      </c>
      <c r="I128" s="3">
        <f>(D125+D126+D127+D128)/(($B$125+E128)/2)</f>
        <v>0.09090909090909091</v>
      </c>
      <c r="L128">
        <v>1</v>
      </c>
    </row>
    <row r="129" spans="1:12" ht="12.75">
      <c r="A129" s="2">
        <v>44866</v>
      </c>
      <c r="B129" s="24">
        <v>12</v>
      </c>
      <c r="C129" s="24">
        <v>1</v>
      </c>
      <c r="D129" s="24">
        <v>1</v>
      </c>
      <c r="E129">
        <f t="shared" si="11"/>
        <v>12</v>
      </c>
      <c r="F129" s="5">
        <f t="shared" si="12"/>
        <v>0</v>
      </c>
      <c r="G129" s="3">
        <f t="shared" si="13"/>
        <v>0.08333333333333333</v>
      </c>
      <c r="H129" s="3">
        <f>(D105+D106+D107+D108+D109+D110+D125+D126+D127+D128+D129)/(($B$105+E129)/2)</f>
        <v>0.36363636363636365</v>
      </c>
      <c r="I129" s="3">
        <f>(D125+D126+D127+D128+D129)/(($B$125+E129)/2)</f>
        <v>0.18181818181818182</v>
      </c>
      <c r="L129">
        <v>1</v>
      </c>
    </row>
    <row r="130" spans="1:9" ht="12.75">
      <c r="A130" s="2">
        <v>44896</v>
      </c>
      <c r="B130" s="24">
        <v>12</v>
      </c>
      <c r="C130" s="24">
        <v>0</v>
      </c>
      <c r="D130" s="24">
        <v>0</v>
      </c>
      <c r="E130">
        <f t="shared" si="11"/>
        <v>12</v>
      </c>
      <c r="F130" s="5">
        <f t="shared" si="12"/>
        <v>0</v>
      </c>
      <c r="G130" s="3">
        <f t="shared" si="13"/>
        <v>0</v>
      </c>
      <c r="H130" s="3">
        <f>(D105+D106+D107+D108+D109+D110+D125+D126+D127+D128+D129+D130)/(($B$105+E130)/2)</f>
        <v>0.36363636363636365</v>
      </c>
      <c r="I130" s="3">
        <f>(D125+D126+D127+D128+D129+D130)/(($B$125+E130)/2)</f>
        <v>0.18181818181818182</v>
      </c>
    </row>
    <row r="131" spans="1:9" ht="12.75">
      <c r="A131" s="2">
        <v>44927</v>
      </c>
      <c r="B131" s="24">
        <v>12</v>
      </c>
      <c r="C131" s="24">
        <v>1</v>
      </c>
      <c r="D131" s="24">
        <v>0</v>
      </c>
      <c r="E131">
        <f t="shared" si="11"/>
        <v>13</v>
      </c>
      <c r="F131" s="5">
        <f t="shared" si="12"/>
        <v>1</v>
      </c>
      <c r="G131" s="3">
        <f t="shared" si="13"/>
        <v>0</v>
      </c>
      <c r="H131" s="3">
        <f>(D131)/(($B$131+E131)/2)</f>
        <v>0</v>
      </c>
      <c r="I131" s="3">
        <f>(D125+D126+D127+D128+D129+D130+D131)/(($B$125+E131)/2)</f>
        <v>0.17391304347826086</v>
      </c>
    </row>
    <row r="132" spans="1:12" ht="12.75">
      <c r="A132" s="2">
        <v>44958</v>
      </c>
      <c r="B132" s="24">
        <v>13</v>
      </c>
      <c r="C132" s="24">
        <v>0</v>
      </c>
      <c r="D132" s="24">
        <v>1</v>
      </c>
      <c r="E132">
        <f>B132+C132-D132</f>
        <v>12</v>
      </c>
      <c r="F132" s="5">
        <f>C132-D132</f>
        <v>-1</v>
      </c>
      <c r="G132" s="3">
        <f>D132/((B132+E132)/2)</f>
        <v>0.08</v>
      </c>
      <c r="H132" s="3">
        <f>(D131+D132)/(($B$131+E132)/2)</f>
        <v>0.08333333333333333</v>
      </c>
      <c r="I132" s="3">
        <f>(D125+D126+D127+D128+D129+D130+D131+D132)/(($B$125+E132)/2)</f>
        <v>0.2727272727272727</v>
      </c>
      <c r="L132">
        <v>1</v>
      </c>
    </row>
    <row r="133" spans="1:9" ht="12.75">
      <c r="A133" s="2">
        <v>44986</v>
      </c>
      <c r="B133" s="24">
        <v>12</v>
      </c>
      <c r="C133" s="24">
        <v>1</v>
      </c>
      <c r="D133" s="24">
        <v>0</v>
      </c>
      <c r="E133">
        <f>B133+C133-D133</f>
        <v>13</v>
      </c>
      <c r="F133" s="5">
        <f>C133-D133</f>
        <v>1</v>
      </c>
      <c r="G133" s="3">
        <f>D133/((B133+E133)/2)</f>
        <v>0</v>
      </c>
      <c r="H133" s="3">
        <f>(D131+D132+D133)/(($B$131+E133)/2)</f>
        <v>0.08</v>
      </c>
      <c r="I133" s="3">
        <f>(D125+D126+D127+D128+D129+D130+D131+D132+D133)/(($B$125+E133)/2)</f>
        <v>0.2608695652173913</v>
      </c>
    </row>
    <row r="134" spans="1:9" ht="12.75">
      <c r="A134" s="2">
        <v>45017</v>
      </c>
      <c r="B134" s="24">
        <v>13</v>
      </c>
      <c r="C134" s="24">
        <v>0</v>
      </c>
      <c r="D134" s="24">
        <v>0</v>
      </c>
      <c r="E134">
        <f>B134+C134-D134</f>
        <v>13</v>
      </c>
      <c r="F134" s="5">
        <f>C134-D134</f>
        <v>0</v>
      </c>
      <c r="G134" s="3">
        <f>D134/((B134+E134)/2)</f>
        <v>0</v>
      </c>
      <c r="H134" s="3">
        <f>(D131+D132+D133+D134)/(($B$131+E134)/2)</f>
        <v>0.08</v>
      </c>
      <c r="I134" s="3">
        <f>(D125+D126+D127+D128+D129+D130+D131+D132+D133+D134)/(($B$125+E134)/2)</f>
        <v>0.2608695652173913</v>
      </c>
    </row>
    <row r="135" spans="1:12" ht="12.75">
      <c r="A135" s="2">
        <v>45047</v>
      </c>
      <c r="B135" s="24">
        <v>13</v>
      </c>
      <c r="C135" s="24">
        <v>1</v>
      </c>
      <c r="D135" s="24">
        <v>1</v>
      </c>
      <c r="E135">
        <f>B135+C135-D135</f>
        <v>13</v>
      </c>
      <c r="F135" s="5">
        <f>C135-D135</f>
        <v>0</v>
      </c>
      <c r="G135" s="3">
        <f>D135/((B135+E135)/2)</f>
        <v>0.07692307692307693</v>
      </c>
      <c r="H135" s="3">
        <f>(D131+D132+D133+D134+D135)/(($B$131+E135)/2)</f>
        <v>0.16</v>
      </c>
      <c r="I135" s="3">
        <f>(D125+D126+D127+D128+D129+D130+D131+D132+D133+D134+D135)/(($B$125+E135)/2)</f>
        <v>0.34782608695652173</v>
      </c>
      <c r="L135">
        <v>1</v>
      </c>
    </row>
    <row r="136" spans="1:9" ht="12.75">
      <c r="A136" s="2">
        <v>45078</v>
      </c>
      <c r="B136" s="24">
        <v>13</v>
      </c>
      <c r="C136" s="24">
        <v>0</v>
      </c>
      <c r="D136" s="24">
        <v>0</v>
      </c>
      <c r="E136">
        <f>B136+C136-D136</f>
        <v>13</v>
      </c>
      <c r="F136" s="5">
        <f>C136-D136</f>
        <v>0</v>
      </c>
      <c r="G136" s="3">
        <f>D136/((B136+E136)/2)</f>
        <v>0</v>
      </c>
      <c r="H136" s="3">
        <f>(D131+D132+D133+D134+D135+D136)/(($B$131+E136)/2)</f>
        <v>0.16</v>
      </c>
      <c r="I136" s="3">
        <f>(D125+D126+D127+D128+D129+D130+D131+D132+D133+D134+D135+D136)/(($B$125+E136)/2)</f>
        <v>0.34782608695652173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95">
      <selection activeCell="K126" sqref="K12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 t="s">
        <v>16</v>
      </c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10</v>
      </c>
      <c r="D113" s="16">
        <f>SUM('CHS CM'!D113+'LSF CM'!D5+'One Hope CM'!D113)</f>
        <v>3</v>
      </c>
      <c r="E113" s="16">
        <f t="shared" si="18"/>
        <v>131.5</v>
      </c>
      <c r="F113" s="17">
        <f t="shared" si="19"/>
        <v>7</v>
      </c>
      <c r="G113" s="18">
        <f t="shared" si="20"/>
        <v>0.0234375</v>
      </c>
      <c r="H113" s="18">
        <f>(D105+D106+D107+D108+D109+D110+D111+D112+D113)/(($B$105+E113)/2)</f>
        <v>0.5531914893617021</v>
      </c>
      <c r="I113" s="18">
        <f>(D111+D112+D113)/(($B$111+E113)/2)</f>
        <v>0.12195121951219512</v>
      </c>
      <c r="J113" s="18">
        <f t="shared" si="21"/>
        <v>0.7695390781563126</v>
      </c>
      <c r="K113" s="18">
        <f t="shared" si="22"/>
        <v>0.7134268537074149</v>
      </c>
      <c r="L113">
        <v>3</v>
      </c>
    </row>
    <row r="114" spans="1:13" ht="12.75">
      <c r="A114" s="2">
        <v>44835</v>
      </c>
      <c r="B114" s="16">
        <f>SUM('CHS CM'!B114+'LSF CM'!B6+'One Hope CM'!B114)</f>
        <v>131.5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130.5</v>
      </c>
      <c r="F114" s="17">
        <f t="shared" si="19"/>
        <v>-1</v>
      </c>
      <c r="G114" s="18">
        <f t="shared" si="20"/>
        <v>0.04580152671755725</v>
      </c>
      <c r="H114" s="18">
        <f>(D105+D106+D107+D108+D109+D110+D111+D112+D113+D114)/(($B$105+E114)/2)</f>
        <v>0.6068376068376068</v>
      </c>
      <c r="I114" s="18">
        <f>(D111+D112+D113+D114)/(($B$111+E114)/2)</f>
        <v>0.17142857142857143</v>
      </c>
      <c r="J114" s="18">
        <f t="shared" si="21"/>
        <v>0.7443762781186094</v>
      </c>
      <c r="K114" s="18">
        <f t="shared" si="22"/>
        <v>0.6871165644171779</v>
      </c>
      <c r="L114">
        <v>5</v>
      </c>
      <c r="M114">
        <v>1</v>
      </c>
    </row>
    <row r="115" spans="1:13" ht="12.75">
      <c r="A115" s="2">
        <v>44866</v>
      </c>
      <c r="B115" s="16">
        <f>SUM('CHS CM'!B115+'LSF CM'!B7+'One Hope CM'!B115)</f>
        <v>130.5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126.5</v>
      </c>
      <c r="F115" s="17">
        <f t="shared" si="19"/>
        <v>-4</v>
      </c>
      <c r="G115" s="18">
        <f t="shared" si="20"/>
        <v>0.054474708171206226</v>
      </c>
      <c r="H115" s="18">
        <f>(D105+D106+D107+D108+D109+D110+D111+D112+D113+D114+D115)/(($B$105+E115)/2)</f>
        <v>0.6782608695652174</v>
      </c>
      <c r="I115" s="18">
        <f>(D111+D112+D113+D114+D115)/(($B$111+E115)/2)</f>
        <v>0.23236514522821577</v>
      </c>
      <c r="J115" s="18">
        <f t="shared" si="21"/>
        <v>0.7565217391304347</v>
      </c>
      <c r="K115" s="18">
        <f t="shared" si="22"/>
        <v>0.6869565217391305</v>
      </c>
      <c r="L115">
        <v>6</v>
      </c>
      <c r="M115">
        <v>1</v>
      </c>
    </row>
    <row r="116" spans="1:12" ht="12.75">
      <c r="A116" s="2">
        <v>44896</v>
      </c>
      <c r="B116" s="16">
        <f>SUM('CHS CM'!B116+'LSF CM'!B8+'One Hope CM'!B116)</f>
        <v>126.5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124.5</v>
      </c>
      <c r="F116" s="17">
        <f t="shared" si="19"/>
        <v>-2</v>
      </c>
      <c r="G116" s="18">
        <f t="shared" si="20"/>
        <v>0.055776892430278883</v>
      </c>
      <c r="H116" s="18">
        <f>(D105+D106+D107+D108+D109+D110+D111+D112+D113+D114+D115+D116)/(($B$105+E116)/2)</f>
        <v>0.7456140350877193</v>
      </c>
      <c r="I116" s="18">
        <f>(D111+D112+D113+D114+D115+D116)/(($B$111+E116)/2)</f>
        <v>0.2928870292887029</v>
      </c>
      <c r="J116" s="18">
        <f t="shared" si="21"/>
        <v>0.7456140350877193</v>
      </c>
      <c r="K116" s="18">
        <f t="shared" si="22"/>
        <v>0.6754385964912281</v>
      </c>
      <c r="L116">
        <v>7</v>
      </c>
    </row>
    <row r="117" spans="1:12" ht="12.75">
      <c r="A117" s="2">
        <v>44927</v>
      </c>
      <c r="B117" s="16">
        <f>SUM('CHS CM'!B117+'LSF CM'!B9+'One Hope CM'!B117)</f>
        <v>124.5</v>
      </c>
      <c r="C117" s="16">
        <f>SUM('CHS CM'!C117+'LSF CM'!C9+'One Hope CM'!C117)</f>
        <v>10</v>
      </c>
      <c r="D117" s="16">
        <f>SUM('CHS CM'!D117+'LSF CM'!D9+'One Hope CM'!D117)</f>
        <v>8</v>
      </c>
      <c r="E117" s="16">
        <f aca="true" t="shared" si="23" ref="E117:E122">B117+C117-D117</f>
        <v>126.5</v>
      </c>
      <c r="F117" s="17">
        <f aca="true" t="shared" si="24" ref="F117:F122">C117-D117</f>
        <v>2</v>
      </c>
      <c r="G117" s="18">
        <f aca="true" t="shared" si="25" ref="G117:G122">D117/((B117+E117)/2)</f>
        <v>0.06374501992031872</v>
      </c>
      <c r="H117" s="18">
        <f>(D117)/(($B$117+E117)/2)</f>
        <v>0.06374501992031872</v>
      </c>
      <c r="I117" s="18">
        <f>(D111+D112+D113+D114+D115+D116+D117)/(($B$111+E117)/2)</f>
        <v>0.35684647302904565</v>
      </c>
      <c r="J117" s="18">
        <f aca="true" t="shared" si="26" ref="J117:J122">(D106+D107+D108+D109+D110+D111+D112+D113+D114+D115+D116+D117)/((B106+E117)/2)</f>
        <v>0.7391304347826086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0.6695652173913044</v>
      </c>
      <c r="L117">
        <v>8</v>
      </c>
    </row>
    <row r="118" spans="1:12" ht="12.75">
      <c r="A118" s="2">
        <v>44958</v>
      </c>
      <c r="B118" s="16">
        <f>SUM('CHS CM'!B118+'LSF CM'!B10+'One Hope CM'!B118)</f>
        <v>126.5</v>
      </c>
      <c r="C118" s="16">
        <f>SUM('CHS CM'!C118+'LSF CM'!C10+'One Hope CM'!C118)</f>
        <v>3</v>
      </c>
      <c r="D118" s="16">
        <f>SUM('CHS CM'!D118+'LSF CM'!D10+'One Hope CM'!D118)</f>
        <v>9</v>
      </c>
      <c r="E118" s="16">
        <f t="shared" si="23"/>
        <v>120.5</v>
      </c>
      <c r="F118" s="17">
        <f t="shared" si="24"/>
        <v>-6</v>
      </c>
      <c r="G118" s="18">
        <f t="shared" si="25"/>
        <v>0.0728744939271255</v>
      </c>
      <c r="H118" s="18">
        <f>(D117+D118)/(($B$117+E118)/2)</f>
        <v>0.13877551020408163</v>
      </c>
      <c r="I118" s="18">
        <f>(D111+D112+D113+D114+D115+D116+D117+D118)/(($B$111+E118)/2)</f>
        <v>0.4425531914893617</v>
      </c>
      <c r="J118" s="18">
        <f t="shared" si="26"/>
        <v>0.7706422018348624</v>
      </c>
      <c r="K118" s="18">
        <f t="shared" si="27"/>
        <v>0.6972477064220184</v>
      </c>
      <c r="L118">
        <v>9</v>
      </c>
    </row>
    <row r="119" spans="1:13" ht="12.75">
      <c r="A119" s="2">
        <v>44986</v>
      </c>
      <c r="B119" s="16">
        <f>SUM('CHS CM'!B119+'LSF CM'!B11+'One Hope CM'!B119)</f>
        <v>120.5</v>
      </c>
      <c r="C119" s="16">
        <f>SUM('CHS CM'!C119+'LSF CM'!C11+'One Hope CM'!C119)</f>
        <v>5</v>
      </c>
      <c r="D119" s="16">
        <f>SUM('CHS CM'!D119+'LSF CM'!D11+'One Hope CM'!D119)</f>
        <v>9</v>
      </c>
      <c r="E119" s="16">
        <f t="shared" si="23"/>
        <v>116.5</v>
      </c>
      <c r="F119" s="17">
        <f t="shared" si="24"/>
        <v>-4</v>
      </c>
      <c r="G119" s="18">
        <f t="shared" si="25"/>
        <v>0.0759493670886076</v>
      </c>
      <c r="H119" s="18">
        <f>(D117+D118+D119)/(($B$117+E119)/2)</f>
        <v>0.2157676348547718</v>
      </c>
      <c r="I119" s="18">
        <f>(D111+D112+D113+D114+D115+D116+D117+D118+D119)/(($B$111+E119)/2)</f>
        <v>0.5281385281385281</v>
      </c>
      <c r="J119" s="18">
        <f t="shared" si="26"/>
        <v>0.8207547169811321</v>
      </c>
      <c r="K119" s="18">
        <f t="shared" si="27"/>
        <v>0.7264150943396226</v>
      </c>
      <c r="L119">
        <v>6</v>
      </c>
      <c r="M119">
        <v>1</v>
      </c>
    </row>
    <row r="120" spans="1:13" ht="12.75">
      <c r="A120" s="2">
        <v>45017</v>
      </c>
      <c r="B120" s="16">
        <f>SUM('CHS CM'!B120+'LSF CM'!B12+'One Hope CM'!B120)</f>
        <v>116.5</v>
      </c>
      <c r="C120" s="16">
        <f>SUM('CHS CM'!C120+'LSF CM'!C12+'One Hope CM'!C120)</f>
        <v>5</v>
      </c>
      <c r="D120" s="16">
        <f>SUM('CHS CM'!D120+'LSF CM'!D12+'One Hope CM'!D120)</f>
        <v>6</v>
      </c>
      <c r="E120" s="16">
        <f t="shared" si="23"/>
        <v>115.5</v>
      </c>
      <c r="F120" s="17">
        <f t="shared" si="24"/>
        <v>-1</v>
      </c>
      <c r="G120" s="18">
        <f t="shared" si="25"/>
        <v>0.05172413793103448</v>
      </c>
      <c r="H120" s="18">
        <f>(D117+D118+D119+D120)/(($B$117+E120)/2)</f>
        <v>0.26666666666666666</v>
      </c>
      <c r="I120" s="18">
        <f>(D111+D112+D113+D114+D115+D116+D117+D118+D119+D120)/(($B$111+E120)/2)</f>
        <v>0.5826086956521739</v>
      </c>
      <c r="J120" s="18">
        <f t="shared" si="26"/>
        <v>0.8018433179723502</v>
      </c>
      <c r="K120" s="18">
        <f t="shared" si="27"/>
        <v>0.7096774193548387</v>
      </c>
      <c r="L120">
        <v>5</v>
      </c>
      <c r="M120">
        <v>1</v>
      </c>
    </row>
    <row r="121" spans="1:13" ht="12.75">
      <c r="A121" s="2">
        <v>45047</v>
      </c>
      <c r="B121" s="16">
        <f>SUM('CHS CM'!B121+'LSF CM'!B13+'One Hope CM'!B121)</f>
        <v>115.5</v>
      </c>
      <c r="C121" s="16">
        <f>SUM('CHS CM'!C121+'LSF CM'!C13+'One Hope CM'!C121)</f>
        <v>13</v>
      </c>
      <c r="D121" s="16">
        <f>SUM('CHS CM'!D121+'LSF CM'!D13+'One Hope CM'!D121)</f>
        <v>14</v>
      </c>
      <c r="E121" s="16">
        <f t="shared" si="23"/>
        <v>114.5</v>
      </c>
      <c r="F121" s="17">
        <f t="shared" si="24"/>
        <v>-1</v>
      </c>
      <c r="G121" s="18">
        <f t="shared" si="25"/>
        <v>0.12173913043478261</v>
      </c>
      <c r="H121" s="18">
        <f>(D117+D118+D119+D120+D121)/(($B$117+E121)/2)</f>
        <v>0.38493723849372385</v>
      </c>
      <c r="I121" s="18">
        <f>(D111+D112+D113+D114+D115+D116+D117+D118+D119+D120+D121)/(($B$111+E121)/2)</f>
        <v>0.7074235807860262</v>
      </c>
      <c r="J121" s="18">
        <f t="shared" si="26"/>
        <v>0.8301886792452831</v>
      </c>
      <c r="K121" s="18">
        <f t="shared" si="27"/>
        <v>0.7452830188679245</v>
      </c>
      <c r="L121">
        <v>13</v>
      </c>
      <c r="M121">
        <v>1</v>
      </c>
    </row>
    <row r="122" spans="1:13" ht="12.75">
      <c r="A122" s="2">
        <v>45078</v>
      </c>
      <c r="B122" s="16">
        <f>SUM('CHS CM'!B122+'LSF CM'!B14+'One Hope CM'!B122)</f>
        <v>114.5</v>
      </c>
      <c r="C122" s="16">
        <f>SUM('CHS CM'!C122+'LSF CM'!C14+'One Hope CM'!C122)</f>
        <v>7</v>
      </c>
      <c r="D122" s="16">
        <f>SUM('CHS CM'!D122+'LSF CM'!D14+'One Hope CM'!D122)</f>
        <v>4</v>
      </c>
      <c r="E122" s="16">
        <f t="shared" si="23"/>
        <v>117.5</v>
      </c>
      <c r="F122" s="17">
        <f t="shared" si="24"/>
        <v>3</v>
      </c>
      <c r="G122" s="18">
        <f t="shared" si="25"/>
        <v>0.034482758620689655</v>
      </c>
      <c r="H122" s="18">
        <f>(D117+D118+D119+D120+D121+D122)/(($B$117+E122)/2)</f>
        <v>0.4132231404958678</v>
      </c>
      <c r="I122" s="18">
        <f>(D111+D112+D113+D114+D115+D116+D117+D118+D119+D120+D121+D122)/(($B$111+E122)/2)</f>
        <v>0.7327586206896551</v>
      </c>
      <c r="J122" s="18">
        <f t="shared" si="26"/>
        <v>0.7327586206896551</v>
      </c>
      <c r="K122" s="18">
        <f t="shared" si="27"/>
        <v>0.6551724137931034</v>
      </c>
      <c r="L122">
        <v>3</v>
      </c>
      <c r="M122">
        <v>1</v>
      </c>
    </row>
    <row r="123" spans="1:13" ht="12.75">
      <c r="A123" s="2">
        <v>45108</v>
      </c>
      <c r="B123" s="16">
        <f>SUM('CHS CM'!B123+'LSF CM'!B15+'One Hope CM'!B123)</f>
        <v>117.5</v>
      </c>
      <c r="C123" s="16">
        <f>SUM('CHS CM'!C123+'LSF CM'!C15+'One Hope CM'!C123)</f>
        <v>12</v>
      </c>
      <c r="D123" s="16">
        <f>SUM('CHS CM'!D123+'LSF CM'!D15+'One Hope CM'!D123)</f>
        <v>5</v>
      </c>
      <c r="E123" s="16">
        <f>B123+C123-D123</f>
        <v>124.5</v>
      </c>
      <c r="F123" s="17">
        <f>C123-D123</f>
        <v>7</v>
      </c>
      <c r="G123" s="18">
        <f>D123/((B123+E123)/2)</f>
        <v>0.04132231404958678</v>
      </c>
      <c r="H123" s="18">
        <f>(D117+D118+D119+D120+D121+D122+D123)/(($B$117+E123)/2)</f>
        <v>0.44176706827309237</v>
      </c>
      <c r="I123" s="18">
        <f>(D123)/(($B$123+E123)/2)</f>
        <v>0.04132231404958678</v>
      </c>
      <c r="J123" s="18">
        <f>(D112+D113+D114+D115+D116+D117+D118+D119+D120+D121+D122+D123)/((B112+E123)/2)</f>
        <v>0.680327868852459</v>
      </c>
      <c r="K123" s="18">
        <f>((L112-O112)+(L113-O113)+(L114-O114)+(L115-O115)+(L116-O116)+(L117-O117)+(L118-O118)+(L119-O119)+(L120-O120)+(L121-O121)+(L122-O122)+(L123-O123))/((B112+E123)/2)</f>
        <v>0.5819672131147541</v>
      </c>
      <c r="L123">
        <v>2</v>
      </c>
      <c r="M123">
        <v>2</v>
      </c>
    </row>
    <row r="124" spans="1:13" ht="12.75">
      <c r="A124" s="2">
        <v>45139</v>
      </c>
      <c r="B124" s="16">
        <f>SUM('CHS CM'!B124+'LSF CM'!B16+'One Hope CM'!B124)</f>
        <v>124.5</v>
      </c>
      <c r="C124" s="16">
        <f>SUM('CHS CM'!C124+'LSF CM'!C16+'One Hope CM'!C124)</f>
        <v>4.5</v>
      </c>
      <c r="D124" s="16">
        <f>SUM('CHS CM'!D124+'LSF CM'!D16+'One Hope CM'!D124)</f>
        <v>9</v>
      </c>
      <c r="E124" s="16">
        <f>B124+C124-D124</f>
        <v>120</v>
      </c>
      <c r="F124" s="17">
        <f>C124-D124</f>
        <v>-4.5</v>
      </c>
      <c r="G124" s="18">
        <f>D124/((B124+E124)/2)</f>
        <v>0.0736196319018405</v>
      </c>
      <c r="H124" s="18">
        <f>(D117+D118+D119+D120+D121+D122+D123+D124)/(($B$117+E124)/2)</f>
        <v>0.523517382413088</v>
      </c>
      <c r="I124" s="18">
        <f>(D123+D124)/(($B$123+E124)/2)</f>
        <v>0.11789473684210526</v>
      </c>
      <c r="J124" s="18">
        <f>(D113+D114+D115+D116+D117+D118+D119+D120+D121+D122+D123+D124)/((B113+E124)/2)</f>
        <v>0.7116564417177914</v>
      </c>
      <c r="K124" s="18">
        <f>((L113-O113)+(L114-O114)+(L115-O115)+(L116-O116)+(L117-O117)+(L118-O118)+(L119-O119)+(L120-O120)+(L121-O121)+(L122-O122)+(L123-O123)+(L124-O124))/((B113+E124)/2)</f>
        <v>0.6134969325153374</v>
      </c>
      <c r="L124">
        <v>8</v>
      </c>
      <c r="M124">
        <v>1</v>
      </c>
    </row>
    <row r="125" spans="1:12" ht="12.75">
      <c r="A125" s="2">
        <v>45170</v>
      </c>
      <c r="B125" s="16">
        <f>SUM('CHS CM'!B125+'LSF CM'!B17+'One Hope CM'!B125)</f>
        <v>120</v>
      </c>
      <c r="C125" s="16">
        <f>SUM('CHS CM'!C125+'LSF CM'!C17+'One Hope CM'!C125)</f>
        <v>7</v>
      </c>
      <c r="D125" s="16">
        <f>SUM('CHS CM'!D125+'LSF CM'!D17+'One Hope CM'!D125)</f>
        <v>7.5</v>
      </c>
      <c r="E125" s="16">
        <f>B125+C125-D125</f>
        <v>119.5</v>
      </c>
      <c r="F125" s="17">
        <f>C125-D125</f>
        <v>-0.5</v>
      </c>
      <c r="G125" s="18">
        <f>D125/((B125+E125)/2)</f>
        <v>0.06263048016701461</v>
      </c>
      <c r="H125" s="18">
        <f>(D117+D118+D119+D120+D121+D122+D123+D124+D125)/(($B$117+E125)/2)</f>
        <v>0.5860655737704918</v>
      </c>
      <c r="I125" s="18">
        <f>(D123+D124+D125)/(($B$123+E125)/2)</f>
        <v>0.18143459915611815</v>
      </c>
      <c r="J125" s="18">
        <f>(D114+D115+D116+D117+D118+D119+D120+D121+D122+D123+D124+D125)/((B114+E125)/2)</f>
        <v>0.7290836653386454</v>
      </c>
      <c r="K125" s="18">
        <f>((L114-O114)+(L115-O115)+(L116-O116)+(L117-O117)+(L118-O118)+(L119-O119)+(L120-O120)+(L121-O121)+(L122-O122)+(L123-O123)+(L124-O124)+(L125-O125))/((B114+E125)/2)</f>
        <v>0.6334661354581673</v>
      </c>
      <c r="L125">
        <v>7.5</v>
      </c>
    </row>
    <row r="126" spans="1:12" ht="12.75">
      <c r="A126" s="2">
        <v>45200</v>
      </c>
      <c r="B126" s="16">
        <f>SUM('CHS CM'!B126+'LSF CM'!B18+'One Hope CM'!B126)</f>
        <v>119.5</v>
      </c>
      <c r="C126" s="16">
        <f>SUM('CHS CM'!C126+'LSF CM'!C18+'One Hope CM'!C126)</f>
        <v>11</v>
      </c>
      <c r="D126" s="16">
        <f>SUM('CHS CM'!D126+'LSF CM'!D18+'One Hope CM'!D126)</f>
        <v>0</v>
      </c>
      <c r="E126" s="16">
        <f>B126+C126-D126</f>
        <v>130.5</v>
      </c>
      <c r="F126" s="17">
        <f>C126-D126</f>
        <v>11</v>
      </c>
      <c r="G126" s="18">
        <f>D126/((B126+E126)/2)</f>
        <v>0</v>
      </c>
      <c r="H126" s="18">
        <f>(D117+D118+D119+D120+D121+D122+D123+D124+D125+D126)/(($B$117+E126)/2)</f>
        <v>0.5607843137254902</v>
      </c>
      <c r="I126" s="18">
        <f>(D123+D124+D125+D126)/(($B$123+E126)/2)</f>
        <v>0.17338709677419356</v>
      </c>
      <c r="J126" s="18">
        <f>(D115+D116+D117+D118+D119+D120+D121+D122+D123+D124+D125+D126)/((B115+E126)/2)</f>
        <v>0.6551724137931034</v>
      </c>
      <c r="K126" s="18">
        <f>((L115-O115)+(L116-O116)+(L117-O117)+(L118-O118)+(L119-O119)+(L120-O120)+(L121-O121)+(L122-O122)+(L123-O123)+(L124-O124)+(L125-O125)+(L126-O126))/((B115+E126)/2)</f>
        <v>0.5708812260536399</v>
      </c>
      <c r="L126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97">
      <selection activeCell="A126" sqref="A12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.75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 t="s">
        <v>16</v>
      </c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.75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.75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.75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  <row r="117" spans="1:12" ht="12.75">
      <c r="A117" s="2">
        <v>44927</v>
      </c>
      <c r="B117">
        <v>32</v>
      </c>
      <c r="C117">
        <v>2</v>
      </c>
      <c r="D117">
        <v>1</v>
      </c>
      <c r="E117" s="16">
        <f aca="true" t="shared" si="23" ref="E117:E122">B117+C117-D117</f>
        <v>33</v>
      </c>
      <c r="F117" s="17">
        <f aca="true" t="shared" si="24" ref="F117:F122">C117-D117</f>
        <v>1</v>
      </c>
      <c r="G117" s="18">
        <f aca="true" t="shared" si="25" ref="G117:G122">D117/((B117+E117)/2)</f>
        <v>0.03076923076923077</v>
      </c>
      <c r="H117" s="18">
        <f>(D117)/(($B$117+E117)/2)</f>
        <v>0.03076923076923077</v>
      </c>
      <c r="I117" s="18">
        <f>(D111+D112+D113+D114+D115+D116+D117)/(($B$111+E117)/2)</f>
        <v>0.19047619047619047</v>
      </c>
      <c r="J117" s="18">
        <f aca="true" t="shared" si="26" ref="J117:J122">(D106+D107+D108+D109+D110+D111+D112+D113+D114+D115+D116+D117)/((B106+E117)/2)</f>
        <v>0.4918032786885246</v>
      </c>
      <c r="K117" s="18">
        <f aca="true" t="shared" si="27" ref="K117:K122">((L106-O106)+(L107-O107)+(L108-O108)+(L109-O109)+(L110-O110)+(L111-O111)+(L112-O112)+(L113-O113)+(L114-O114)+(L115-O115)+(L116-O116)+(L117-O117))/((B106+E117)/2)</f>
        <v>0.45901639344262296</v>
      </c>
      <c r="L117">
        <v>1</v>
      </c>
    </row>
    <row r="118" spans="1:12" ht="12.75">
      <c r="A118" s="2">
        <v>44958</v>
      </c>
      <c r="B118">
        <v>33</v>
      </c>
      <c r="C118">
        <v>1</v>
      </c>
      <c r="D118">
        <v>3</v>
      </c>
      <c r="E118" s="16">
        <f t="shared" si="23"/>
        <v>31</v>
      </c>
      <c r="F118" s="17">
        <f t="shared" si="24"/>
        <v>-2</v>
      </c>
      <c r="G118" s="18">
        <f t="shared" si="25"/>
        <v>0.09375</v>
      </c>
      <c r="H118" s="18">
        <f>(D117+D118)/(($B$117+E118)/2)</f>
        <v>0.12698412698412698</v>
      </c>
      <c r="I118" s="18">
        <f>(D111+D112+D113+D114+D115+D116+D117+D118)/(($B$111+E118)/2)</f>
        <v>0.29508196721311475</v>
      </c>
      <c r="J118" s="18">
        <f t="shared" si="26"/>
        <v>0.5614035087719298</v>
      </c>
      <c r="K118" s="18">
        <f t="shared" si="27"/>
        <v>0.5263157894736842</v>
      </c>
      <c r="L118">
        <v>3</v>
      </c>
    </row>
    <row r="119" spans="1:13" ht="12.75">
      <c r="A119" s="2">
        <v>44986</v>
      </c>
      <c r="B119">
        <v>31</v>
      </c>
      <c r="C119">
        <v>2</v>
      </c>
      <c r="D119">
        <v>1</v>
      </c>
      <c r="E119" s="16">
        <f t="shared" si="23"/>
        <v>32</v>
      </c>
      <c r="F119" s="17">
        <f t="shared" si="24"/>
        <v>1</v>
      </c>
      <c r="G119" s="18">
        <f t="shared" si="25"/>
        <v>0.031746031746031744</v>
      </c>
      <c r="H119" s="18">
        <f>(D117+D118+D119)/(($B$117+E119)/2)</f>
        <v>0.15625</v>
      </c>
      <c r="I119" s="18">
        <f>(D111+D112+D113+D114+D115+D116+D117+D118+D119)/(($B$111+E119)/2)</f>
        <v>0.3225806451612903</v>
      </c>
      <c r="J119" s="18">
        <f t="shared" si="26"/>
        <v>0.5614035087719298</v>
      </c>
      <c r="K119" s="18">
        <f t="shared" si="27"/>
        <v>0.49122807017543857</v>
      </c>
      <c r="L119">
        <v>0</v>
      </c>
      <c r="M119">
        <v>1</v>
      </c>
    </row>
    <row r="120" spans="1:12" ht="12.75">
      <c r="A120" s="2">
        <v>45017</v>
      </c>
      <c r="B120">
        <v>32</v>
      </c>
      <c r="C120">
        <v>0</v>
      </c>
      <c r="D120">
        <v>1</v>
      </c>
      <c r="E120" s="16">
        <f t="shared" si="23"/>
        <v>31</v>
      </c>
      <c r="F120" s="17">
        <f t="shared" si="24"/>
        <v>-1</v>
      </c>
      <c r="G120" s="18">
        <f t="shared" si="25"/>
        <v>0.031746031746031744</v>
      </c>
      <c r="H120" s="18">
        <f>(D117+D118+D119+D120)/(($B$117+E120)/2)</f>
        <v>0.19047619047619047</v>
      </c>
      <c r="I120" s="18">
        <f>(D111+D112+D113+D114+D115+D116+D117+D118+D119+D120)/(($B$111+E120)/2)</f>
        <v>0.36065573770491804</v>
      </c>
      <c r="J120" s="18">
        <f t="shared" si="26"/>
        <v>0.5454545454545454</v>
      </c>
      <c r="K120" s="18">
        <f t="shared" si="27"/>
        <v>0.4727272727272727</v>
      </c>
      <c r="L120">
        <v>1</v>
      </c>
    </row>
    <row r="121" spans="1:12" ht="12.75">
      <c r="A121" s="2">
        <v>45047</v>
      </c>
      <c r="B121">
        <v>31</v>
      </c>
      <c r="C121">
        <v>3</v>
      </c>
      <c r="D121">
        <v>3</v>
      </c>
      <c r="E121" s="16">
        <f t="shared" si="23"/>
        <v>31</v>
      </c>
      <c r="F121" s="17">
        <f t="shared" si="24"/>
        <v>0</v>
      </c>
      <c r="G121" s="18">
        <f t="shared" si="25"/>
        <v>0.0967741935483871</v>
      </c>
      <c r="H121" s="18">
        <f>(D117+D118+D119+D120+D121)/(($B$117+E121)/2)</f>
        <v>0.2857142857142857</v>
      </c>
      <c r="I121" s="18">
        <f>(D111+D112+D113+D114+D115+D116+D117+D118+D119+D120+D121)/(($B$111+E121)/2)</f>
        <v>0.45901639344262296</v>
      </c>
      <c r="J121" s="18">
        <f t="shared" si="26"/>
        <v>0.4827586206896552</v>
      </c>
      <c r="K121" s="18">
        <f t="shared" si="27"/>
        <v>0.41379310344827586</v>
      </c>
      <c r="L121">
        <v>3</v>
      </c>
    </row>
    <row r="122" spans="1:12" ht="12.75">
      <c r="A122" s="2">
        <v>45078</v>
      </c>
      <c r="B122">
        <v>31</v>
      </c>
      <c r="C122">
        <v>0</v>
      </c>
      <c r="D122">
        <v>0</v>
      </c>
      <c r="E122" s="16">
        <f t="shared" si="23"/>
        <v>31</v>
      </c>
      <c r="F122" s="17">
        <f t="shared" si="24"/>
        <v>0</v>
      </c>
      <c r="G122" s="18">
        <f t="shared" si="25"/>
        <v>0</v>
      </c>
      <c r="H122" s="18">
        <f>(D117+D118+D119+D120+D121+D122)/(($B$117+E122)/2)</f>
        <v>0.2857142857142857</v>
      </c>
      <c r="I122" s="18">
        <f>(D111+D112+D113+D114+D115+D116+D117+D118+D119+D120+D121+D122)/(($B$111+E122)/2)</f>
        <v>0.45901639344262296</v>
      </c>
      <c r="J122" s="18">
        <f t="shared" si="26"/>
        <v>0.45901639344262296</v>
      </c>
      <c r="K122" s="18">
        <f t="shared" si="27"/>
        <v>0.39344262295081966</v>
      </c>
      <c r="L122">
        <v>0</v>
      </c>
    </row>
    <row r="123" spans="1:12" ht="12.75">
      <c r="A123" s="2">
        <v>45108</v>
      </c>
      <c r="B123">
        <v>31</v>
      </c>
      <c r="C123">
        <v>0</v>
      </c>
      <c r="D123">
        <v>0</v>
      </c>
      <c r="E123" s="16">
        <f>B123+C123-D123</f>
        <v>31</v>
      </c>
      <c r="F123" s="17">
        <f>C123-D123</f>
        <v>0</v>
      </c>
      <c r="G123" s="18">
        <f>D123/((B123+E123)/2)</f>
        <v>0</v>
      </c>
      <c r="H123" s="18">
        <f>(D117+D118+D119+D120+D121+D122+D123)/(($B$117+E123)/2)</f>
        <v>0.2857142857142857</v>
      </c>
      <c r="I123" s="18">
        <f>(D123)/(($B$123+E123)/2)</f>
        <v>0</v>
      </c>
      <c r="J123" s="18">
        <f>(D112+D113+D114+D115+D116+D117+D118+D119+D120+D121+D122+D123)/((B112+E123)/2)</f>
        <v>0.41935483870967744</v>
      </c>
      <c r="K123" s="18">
        <f>((L112-O112)+(L113-O113)+(L114-O114)+(L115-O115)+(L116-O116)+(L117-O117)+(L118-O118)+(L119-O119)+(L120-O120)+(L121-O121)+(L122-O122)+(L123-O123))/((B112+E123)/2)</f>
        <v>0.3548387096774194</v>
      </c>
      <c r="L123">
        <v>0</v>
      </c>
    </row>
    <row r="124" spans="1:13" ht="12.75">
      <c r="A124" s="2">
        <v>45139</v>
      </c>
      <c r="B124">
        <v>31</v>
      </c>
      <c r="C124">
        <v>2</v>
      </c>
      <c r="D124">
        <v>2</v>
      </c>
      <c r="E124" s="16">
        <f>B124+C124-D124</f>
        <v>31</v>
      </c>
      <c r="F124" s="17">
        <f>C124-D124</f>
        <v>0</v>
      </c>
      <c r="G124" s="18">
        <f>D124/((B124+E124)/2)</f>
        <v>0.06451612903225806</v>
      </c>
      <c r="H124" s="18">
        <f>(D117+D118+D119+D120+D121+D122+D123+D124)/(($B$117+E124)/2)</f>
        <v>0.3492063492063492</v>
      </c>
      <c r="I124" s="18">
        <f>(D123+D124)/(($B$123+E124)/2)</f>
        <v>0.06451612903225806</v>
      </c>
      <c r="J124" s="18">
        <f>(D113+D114+D115+D116+D117+D118+D119+D120+D121+D122+D123+D124)/((B113+E124)/2)</f>
        <v>0.47619047619047616</v>
      </c>
      <c r="K124" s="18">
        <f>((L113-O113)+(L114-O114)+(L115-O115)+(L116-O116)+(L117-O117)+(L118-O118)+(L119-O119)+(L120-O120)+(L121-O121)+(L122-O122)+(L123-O123)+(L124-O124))/((B113+E124)/2)</f>
        <v>0.38095238095238093</v>
      </c>
      <c r="L124">
        <v>1</v>
      </c>
      <c r="M124">
        <v>1</v>
      </c>
    </row>
    <row r="125" spans="1:12" ht="12.75">
      <c r="A125" s="2">
        <v>45170</v>
      </c>
      <c r="B125">
        <v>31</v>
      </c>
      <c r="C125">
        <v>2</v>
      </c>
      <c r="D125">
        <v>1</v>
      </c>
      <c r="E125" s="16">
        <f>B125+C125-D125</f>
        <v>32</v>
      </c>
      <c r="F125" s="17">
        <f>C125-D125</f>
        <v>1</v>
      </c>
      <c r="G125" s="18">
        <f>D125/((B125+E125)/2)</f>
        <v>0.031746031746031744</v>
      </c>
      <c r="H125" s="18">
        <f>(D117+D118+D119+D120+D121+D122+D123+D124+D125)/(($B$117+E125)/2)</f>
        <v>0.375</v>
      </c>
      <c r="I125" s="18">
        <f>(D123+D124+D125)/(($B$123+E125)/2)</f>
        <v>0.09523809523809523</v>
      </c>
      <c r="J125" s="18">
        <f>(D114+D115+D116+D117+D118+D119+D120+D121+D122+D123+D124+D125)/((B114+E125)/2)</f>
        <v>0.5</v>
      </c>
      <c r="K125" s="18">
        <f>((L114-O114)+(L115-O115)+(L116-O116)+(L117-O117)+(L118-O118)+(L119-O119)+(L120-O120)+(L121-O121)+(L122-O122)+(L123-O123)+(L124-O124)+(L125-O125))/((B114+E125)/2)</f>
        <v>0.40625</v>
      </c>
      <c r="L125">
        <v>1</v>
      </c>
    </row>
    <row r="126" spans="1:12" ht="12.75">
      <c r="A126" s="2">
        <v>45200</v>
      </c>
      <c r="B126">
        <v>32</v>
      </c>
      <c r="C126">
        <v>1</v>
      </c>
      <c r="D126">
        <v>0</v>
      </c>
      <c r="E126" s="16">
        <f>B126+C126-D126</f>
        <v>33</v>
      </c>
      <c r="F126" s="17">
        <f>C126-D126</f>
        <v>1</v>
      </c>
      <c r="G126" s="18">
        <f>D126/((B126+E126)/2)</f>
        <v>0</v>
      </c>
      <c r="H126" s="18">
        <f>(D117+D118+D119+D120+D121+D122+D123+D124+D125+D126)/(($B$117+E126)/2)</f>
        <v>0.36923076923076925</v>
      </c>
      <c r="I126" s="18">
        <f>(D123+D124+D125+D126)/(($B$123+E126)/2)</f>
        <v>0.09375</v>
      </c>
      <c r="J126" s="18">
        <f>(D115+D116+D117+D118+D119+D120+D121+D122+D123+D124+D125+D126)/((B115+E126)/2)</f>
        <v>0.4375</v>
      </c>
      <c r="K126" s="18">
        <f>((L115-O115)+(L116-O116)+(L117-O117)+(L118-O118)+(L119-O119)+(L120-O120)+(L121-O121)+(L122-O122)+(L123-O123)+(L124-O124)+(L125-O125)+(L126-O126))/((B115+E126)/2)</f>
        <v>0.34375</v>
      </c>
      <c r="L126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6"/>
  <sheetViews>
    <sheetView zoomScaleSheetLayoutView="85" workbookViewId="0" topLeftCell="A99">
      <selection activeCell="P126" sqref="P12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>((L4-O4)+(L5-O5)+(L6-O6)+(L7-O7)+(L8-O8)+(L9-O9)+(L10-O10)+(L11-O11)+(L12-O12)+(L13-O13)+(L14-O14)+(L15-O15))/((B4+E15)/2)</f>
        <v>0.031496062992125984</v>
      </c>
      <c r="L15">
        <v>1</v>
      </c>
      <c r="M15" s="6"/>
    </row>
    <row r="16" spans="1:13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>((L5-O5)+(L6-O6)+(L7-O7)+(L8-O8)+(L9-O9)+(L10-O10)+(L11-O11)+(L12-O12)+(L13-O13)+(L14-O14)+(L15-O15)+(L16-O16))/((B5+E16)/2)</f>
        <v>0.06015037593984962</v>
      </c>
      <c r="L16">
        <v>1</v>
      </c>
      <c r="M16" s="6"/>
    </row>
    <row r="17" spans="1:13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>((L6-O6)+(L7-O7)+(L8-O8)+(L9-O9)+(L10-O10)+(L11-O11)+(L12-O12)+(L13-O13)+(L14-O14)+(L15-O15)+(L16-O16)+(L17-O17))/((B6+E17)/2)</f>
        <v>0.09230769230769231</v>
      </c>
      <c r="L17">
        <v>1</v>
      </c>
      <c r="M17" s="6"/>
    </row>
    <row r="18" spans="1:13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>((L7-O7)+(L8-O8)+(L9-O9)+(L10-O10)+(L11-O11)+(L12-O12)+(L13-O13)+(L14-O14)+(L15-O15)+(L16-O16)+(L17-O17)+(L18-O18))/((B7+E18)/2)</f>
        <v>0.15384615384615385</v>
      </c>
      <c r="L18">
        <v>2</v>
      </c>
      <c r="M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>((L8-O8)+(L9-O9)+(L10-O10)+(L11-O11)+(L12-O12)+(L13-O13)+(L14-O14)+(L15-O15)+(L16-O16)+(L17-O17)+(L18-O18)+(L19-O19))/((B8+E19)/2)</f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>((L9-O9)+(L10-O10)+(L11-O11)+(L12-O12)+(L13-O13)+(L14-O14)+(L15-O15)+(L16-O16)+(L17-O17)+(L18-O18)+(L19-O19)+(L20-O20))/((B9+E20)/2)</f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3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>((L11-O11)+(L12-O12)+(L13-O13)+(L14-O14)+(L15-O15)+(L16-O16)+(L17-O17)+(L18-O18)+(L19-O19)+(L20-O20)+(L21-O21)+(L22-O22))/((B11+E22)/2)</f>
        <v>0.33587786259541985</v>
      </c>
      <c r="L22">
        <v>1</v>
      </c>
      <c r="M22" s="6"/>
    </row>
    <row r="23" spans="1:13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>((L12-O12)+(L13-O13)+(L14-O14)+(L15-O15)+(L16-O16)+(L17-O17)+(L18-O18)+(L19-O19)+(L20-O20)+(L21-O21)+(L22-O22)+(L23-O23))/((B12+E23)/2)</f>
        <v>0.3969465648854962</v>
      </c>
      <c r="L23">
        <v>2</v>
      </c>
      <c r="M23" s="6"/>
    </row>
    <row r="24" spans="1:13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>((L13-O13)+(L14-O14)+(L15-O15)+(L16-O16)+(L17-O17)+(L18-O18)+(L19-O19)+(L20-O20)+(L21-O21)+(L22-O22)+(L23-O23)+(L24-O24))/((B13+E24)/2)</f>
        <v>0.4878048780487805</v>
      </c>
      <c r="L24">
        <v>2</v>
      </c>
      <c r="M24" s="6"/>
    </row>
    <row r="25" spans="1:13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>((L14-O14)+(L15-O15)+(L16-O16)+(L17-O17)+(L18-O18)+(L19-O19)+(L20-O20)+(L21-O21)+(L22-O22)+(L23-O23)+(L24-O24)+(L25-O25))/((B14+E25)/2)</f>
        <v>0.544</v>
      </c>
      <c r="L25">
        <v>2</v>
      </c>
      <c r="M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>((L15-O15)+(L16-O16)+(L17-O17)+(L18-O18)+(L19-O19)+(L20-O20)+(L21-O21)+(L22-O22)+(L23-O23)+(L24-O24)+(L25-O25)+(L26-O26))/((B15+E26)/2)</f>
        <v>0.5271317829457365</v>
      </c>
      <c r="L26">
        <v>0</v>
      </c>
      <c r="M26" s="6"/>
    </row>
    <row r="27" spans="1:13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>((L16-O16)+(L17-O17)+(L18-O18)+(L19-O19)+(L20-O20)+(L21-O21)+(L22-O22)+(L23-O23)+(L24-O24)+(L25-O25)+(L26-O26)+(L27-O27))/((B16+E27)/2)</f>
        <v>0.5413533834586466</v>
      </c>
      <c r="L27">
        <v>2</v>
      </c>
      <c r="M27" s="6">
        <v>1</v>
      </c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>((L17-O17)+(L18-O18)+(L19-O19)+(L20-O20)+(L21-O21)+(L22-O22)+(L23-O23)+(L24-O24)+(L25-O25)+(L26-O26)+(L27-O27)+(L28-O28))/((B17+E28)/2)</f>
        <v>0.4892086330935252</v>
      </c>
      <c r="L28">
        <v>0</v>
      </c>
      <c r="M28" s="6"/>
    </row>
    <row r="29" spans="1:13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>((L18-O18)+(L19-O19)+(L20-O20)+(L21-O21)+(L22-O22)+(L23-O23)+(L24-O24)+(L25-O25)+(L26-O26)+(L27-O27)+(L28-O28)+(L29-O29))/((B18+E29)/2)</f>
        <v>0.5255474452554745</v>
      </c>
      <c r="L29">
        <v>2</v>
      </c>
      <c r="M29" s="6"/>
    </row>
    <row r="30" spans="1:13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>((L19-O19)+(L20-O20)+(L21-O21)+(L22-O22)+(L23-O23)+(L24-O24)+(L25-O25)+(L26-O26)+(L27-O27)+(L28-O28)+(L29-O29)+(L30-O30))/((B19+E30)/2)</f>
        <v>0.6829268292682927</v>
      </c>
      <c r="L30">
        <v>5</v>
      </c>
      <c r="M30" s="6">
        <v>1</v>
      </c>
    </row>
    <row r="31" spans="1:13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>((L20-O20)+(L21-O21)+(L22-O22)+(L23-O23)+(L24-O24)+(L25-O25)+(L26-O26)+(L27-O27)+(L28-O28)+(L29-O29)+(L30-O30)+(L31-O31))/((B20+E31)/2)</f>
        <v>0.6929133858267716</v>
      </c>
      <c r="L31">
        <v>1</v>
      </c>
      <c r="M31" s="6"/>
    </row>
    <row r="32" spans="1:13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>((L21-O21)+(L22-O22)+(L23-O23)+(L24-O24)+(L25-O25)+(L26-O26)+(L27-O27)+(L28-O28)+(L29-O29)+(L30-O30)+(L31-O31)+(L32-O32))/((B21+E32)/2)</f>
        <v>0.672566371681416</v>
      </c>
      <c r="L32">
        <v>2</v>
      </c>
      <c r="M32" s="6"/>
    </row>
    <row r="33" spans="1:13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>((L22-O22)+(L23-O23)+(L24-O24)+(L25-O25)+(L26-O26)+(L27-O27)+(L28-O28)+(L29-O29)+(L30-O30)+(L31-O31)+(L32-O32)+(L33-O33))/((B22+E33)/2)</f>
        <v>0.6666666666666666</v>
      </c>
      <c r="L33">
        <v>1</v>
      </c>
      <c r="M33" s="6"/>
    </row>
    <row r="34" spans="1:13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>((L23-O23)+(L24-O24)+(L25-O25)+(L26-O26)+(L27-O27)+(L28-O28)+(L29-O29)+(L30-O30)+(L31-O31)+(L32-O32)+(L33-O33)+(L34-O34))/((B23+E34)/2)</f>
        <v>0.65625</v>
      </c>
      <c r="L34">
        <v>2</v>
      </c>
      <c r="M34" s="6"/>
    </row>
    <row r="35" spans="1:13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>((L24-O24)+(L25-O25)+(L26-O26)+(L27-O27)+(L28-O28)+(L29-O29)+(L30-O30)+(L31-O31)+(L32-O32)+(L33-O33)+(L34-O34)+(L35-O35))/((B24+E35)/2)</f>
        <v>0.7213114754098361</v>
      </c>
      <c r="L35">
        <v>3</v>
      </c>
      <c r="M35" s="6"/>
    </row>
    <row r="36" spans="1:12" ht="12.75">
      <c r="A36" s="2">
        <v>42461</v>
      </c>
      <c r="B36">
        <v>29</v>
      </c>
      <c r="C36">
        <v>2</v>
      </c>
      <c r="D36">
        <v>1</v>
      </c>
      <c r="E36">
        <f aca="true" t="shared" si="4" ref="E36:E86">B36+C36-D36</f>
        <v>30</v>
      </c>
      <c r="F36" s="5">
        <f aca="true" t="shared" si="5" ref="F36:F86">C36-D36</f>
        <v>1</v>
      </c>
      <c r="G36" s="3">
        <f aca="true" t="shared" si="6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>((L25-O25)+(L26-O26)+(L27-O27)+(L28-O28)+(L29-O29)+(L30-O30)+(L31-O31)+(L32-O32)+(L33-O33)+(L34-O34)+(L35-O35)+(L36-O36))/((B25+E36)/2)</f>
        <v>0.6774193548387096</v>
      </c>
      <c r="L36">
        <v>1</v>
      </c>
    </row>
    <row r="37" spans="1:13" ht="12.75">
      <c r="A37" s="2">
        <v>42491</v>
      </c>
      <c r="B37">
        <v>30</v>
      </c>
      <c r="C37">
        <v>5</v>
      </c>
      <c r="D37">
        <v>2</v>
      </c>
      <c r="E37">
        <f t="shared" si="4"/>
        <v>33</v>
      </c>
      <c r="F37" s="5">
        <f t="shared" si="5"/>
        <v>3</v>
      </c>
      <c r="G37" s="3">
        <f t="shared" si="6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>((L26-O26)+(L27-O27)+(L28-O28)+(L29-O29)+(L30-O30)+(L31-O31)+(L32-O32)+(L33-O33)+(L34-O34)+(L35-O35)+(L36-O36)+(L37-O37))/((B26+E37)/2)</f>
        <v>0.6153846153846154</v>
      </c>
      <c r="L37">
        <v>1</v>
      </c>
      <c r="M37">
        <v>1</v>
      </c>
    </row>
    <row r="38" spans="1:13" ht="12.75">
      <c r="A38" s="2">
        <v>42522</v>
      </c>
      <c r="B38">
        <v>33</v>
      </c>
      <c r="C38">
        <v>6</v>
      </c>
      <c r="D38">
        <v>5</v>
      </c>
      <c r="E38">
        <f t="shared" si="4"/>
        <v>34</v>
      </c>
      <c r="F38" s="5">
        <f t="shared" si="5"/>
        <v>1</v>
      </c>
      <c r="G38" s="3">
        <f t="shared" si="6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>((L27-O27)+(L28-O28)+(L29-O29)+(L30-O30)+(L31-O31)+(L32-O32)+(L33-O33)+(L34-O34)+(L35-O35)+(L36-O36)+(L37-O37)+(L38-O38))/((B27+E38)/2)</f>
        <v>0.7272727272727273</v>
      </c>
      <c r="L38">
        <v>4</v>
      </c>
      <c r="M38">
        <v>1</v>
      </c>
    </row>
    <row r="39" spans="1:12" ht="12.75">
      <c r="A39" s="2">
        <v>42552</v>
      </c>
      <c r="B39">
        <v>34</v>
      </c>
      <c r="C39">
        <v>4</v>
      </c>
      <c r="D39">
        <v>2</v>
      </c>
      <c r="E39">
        <f t="shared" si="4"/>
        <v>36</v>
      </c>
      <c r="F39" s="5">
        <f t="shared" si="5"/>
        <v>2</v>
      </c>
      <c r="G39" s="3">
        <f t="shared" si="6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7" ref="J39:J53">(D28+D29+D30+D31+D32+D33+D34+D35+D36+D37+D38+D39)/((B28+E39)/2)</f>
        <v>0.782608695652174</v>
      </c>
      <c r="K39" s="3">
        <f>((L28-O28)+(L29-O29)+(L30-O30)+(L31-O31)+(L32-O32)+(L33-O33)+(L34-O34)+(L35-O35)+(L36-O36)+(L37-O37)+(L38-O38)+(L39-O39))/((B28+E39)/2)</f>
        <v>0.6956521739130435</v>
      </c>
      <c r="L39">
        <v>2</v>
      </c>
    </row>
    <row r="40" spans="1:12" ht="12.75">
      <c r="A40" s="2">
        <v>42583</v>
      </c>
      <c r="B40">
        <v>36</v>
      </c>
      <c r="C40">
        <v>2</v>
      </c>
      <c r="D40">
        <v>1</v>
      </c>
      <c r="E40">
        <f t="shared" si="4"/>
        <v>37</v>
      </c>
      <c r="F40" s="5">
        <f t="shared" si="5"/>
        <v>1</v>
      </c>
      <c r="G40" s="3">
        <f t="shared" si="6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7"/>
        <v>0.7671232876712328</v>
      </c>
      <c r="K40" s="3">
        <f>((L29-O29)+(L30-O30)+(L31-O31)+(L32-O32)+(L33-O33)+(L34-O34)+(L35-O35)+(L36-O36)+(L37-O37)+(L38-O38)+(L39-O39)+(L40-O40))/((B29+E40)/2)</f>
        <v>0.684931506849315</v>
      </c>
      <c r="L40">
        <v>1</v>
      </c>
    </row>
    <row r="41" spans="1:12" ht="12.75">
      <c r="A41" s="2">
        <v>42614</v>
      </c>
      <c r="B41">
        <v>37</v>
      </c>
      <c r="C41">
        <v>0</v>
      </c>
      <c r="D41">
        <v>3</v>
      </c>
      <c r="E41">
        <f t="shared" si="4"/>
        <v>34</v>
      </c>
      <c r="F41" s="5">
        <f t="shared" si="5"/>
        <v>-3</v>
      </c>
      <c r="G41" s="3">
        <f t="shared" si="6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7"/>
        <v>0.8405797101449275</v>
      </c>
      <c r="K41" s="3">
        <f>((L30-O30)+(L31-O31)+(L32-O32)+(L33-O33)+(L34-O34)+(L35-O35)+(L36-O36)+(L37-O37)+(L38-O38)+(L39-O39)+(L40-O40)+(L41-O41))/((B30+E41)/2)</f>
        <v>0.7536231884057971</v>
      </c>
      <c r="L41">
        <v>3</v>
      </c>
    </row>
    <row r="42" spans="1:12" ht="12.75">
      <c r="A42" s="2">
        <v>42644</v>
      </c>
      <c r="B42">
        <v>34</v>
      </c>
      <c r="C42">
        <v>2</v>
      </c>
      <c r="D42">
        <v>1</v>
      </c>
      <c r="E42">
        <f t="shared" si="4"/>
        <v>35</v>
      </c>
      <c r="F42" s="5">
        <f t="shared" si="5"/>
        <v>1</v>
      </c>
      <c r="G42" s="3">
        <f t="shared" si="6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7"/>
        <v>0.75</v>
      </c>
      <c r="K42" s="3">
        <f>((L31-O31)+(L32-O32)+(L33-O33)+(L34-O34)+(L35-O35)+(L36-O36)+(L37-O37)+(L38-O38)+(L39-O39)+(L40-O40)+(L41-O41)+(L42-O42))/((B31+E42)/2)</f>
        <v>0.6875</v>
      </c>
      <c r="L42">
        <v>1</v>
      </c>
    </row>
    <row r="43" spans="1:13" ht="12.75">
      <c r="A43" s="2">
        <v>42675</v>
      </c>
      <c r="B43">
        <v>35</v>
      </c>
      <c r="C43">
        <v>0</v>
      </c>
      <c r="D43">
        <v>3</v>
      </c>
      <c r="E43">
        <f t="shared" si="4"/>
        <v>32</v>
      </c>
      <c r="F43" s="5">
        <f t="shared" si="5"/>
        <v>-3</v>
      </c>
      <c r="G43" s="3">
        <f t="shared" si="6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7"/>
        <v>0.8387096774193549</v>
      </c>
      <c r="K43" s="3">
        <f>((L32-O32)+(L33-O33)+(L34-O34)+(L35-O35)+(L36-O36)+(L37-O37)+(L38-O38)+(L39-O39)+(L40-O40)+(L41-O41)+(L42-O42)+(L43-O43))/((B32+E43)/2)</f>
        <v>0.7096774193548387</v>
      </c>
      <c r="L43">
        <v>1</v>
      </c>
      <c r="M43">
        <v>2</v>
      </c>
    </row>
    <row r="44" spans="1:12" ht="12.75">
      <c r="A44" s="2">
        <v>42705</v>
      </c>
      <c r="B44">
        <v>32</v>
      </c>
      <c r="C44">
        <v>0</v>
      </c>
      <c r="D44">
        <v>1</v>
      </c>
      <c r="E44">
        <f t="shared" si="4"/>
        <v>31</v>
      </c>
      <c r="F44" s="5">
        <f t="shared" si="5"/>
        <v>-1</v>
      </c>
      <c r="G44" s="3">
        <f t="shared" si="6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7"/>
        <v>0.847457627118644</v>
      </c>
      <c r="K44" s="3">
        <f>((L33-O33)+(L34-O34)+(L35-O35)+(L36-O36)+(L37-O37)+(L38-O38)+(L39-O39)+(L40-O40)+(L41-O41)+(L42-O42)+(L43-O43)+(L44-O44))/((B33+E44)/2)</f>
        <v>0.711864406779661</v>
      </c>
      <c r="L44">
        <v>1</v>
      </c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4"/>
        <v>35</v>
      </c>
      <c r="F45" s="5">
        <f t="shared" si="5"/>
        <v>4</v>
      </c>
      <c r="G45" s="3">
        <f t="shared" si="6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7"/>
        <v>0.7619047619047619</v>
      </c>
      <c r="K45" s="3">
        <f>((L34-O34)+(L35-O35)+(L36-O36)+(L37-O37)+(L38-O38)+(L39-O39)+(L40-O40)+(L41-O41)+(L42-O42)+(L43-O43)+(L44-O44)+(L45-O45))/((B34+E45)/2)</f>
        <v>0.6349206349206349</v>
      </c>
      <c r="L45">
        <v>0</v>
      </c>
    </row>
    <row r="46" spans="1:12" ht="12.75">
      <c r="A46" s="2">
        <v>42767</v>
      </c>
      <c r="B46">
        <v>35</v>
      </c>
      <c r="C46">
        <v>0</v>
      </c>
      <c r="D46">
        <v>1</v>
      </c>
      <c r="E46">
        <f t="shared" si="4"/>
        <v>34</v>
      </c>
      <c r="F46" s="5">
        <f t="shared" si="5"/>
        <v>-1</v>
      </c>
      <c r="G46" s="3">
        <f t="shared" si="6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7"/>
        <v>0.7076923076923077</v>
      </c>
      <c r="K46" s="3">
        <f>((L35-O35)+(L36-O36)+(L37-O37)+(L38-O38)+(L39-O39)+(L40-O40)+(L41-O41)+(L42-O42)+(L43-O43)+(L44-O44)+(L45-O45)+(L46-O46))/((B35+E46)/2)</f>
        <v>0.5846153846153846</v>
      </c>
      <c r="L46">
        <v>1</v>
      </c>
    </row>
    <row r="47" spans="1:12" ht="12.75">
      <c r="A47" s="2">
        <v>42795</v>
      </c>
      <c r="B47">
        <v>34</v>
      </c>
      <c r="C47">
        <v>2</v>
      </c>
      <c r="D47">
        <v>4</v>
      </c>
      <c r="E47">
        <f t="shared" si="4"/>
        <v>32</v>
      </c>
      <c r="F47" s="5">
        <f t="shared" si="5"/>
        <v>-2</v>
      </c>
      <c r="G47" s="3">
        <f t="shared" si="6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7"/>
        <v>0.7868852459016393</v>
      </c>
      <c r="K47" s="3">
        <f>((L36-O36)+(L37-O37)+(L38-O38)+(L39-O39)+(L40-O40)+(L41-O41)+(L42-O42)+(L43-O43)+(L44-O44)+(L45-O45)+(L46-O46)+(L47-O47))/((B36+E47)/2)</f>
        <v>0.6557377049180327</v>
      </c>
      <c r="L47">
        <v>4</v>
      </c>
    </row>
    <row r="48" spans="1:12" ht="12.75">
      <c r="A48" s="2">
        <v>42826</v>
      </c>
      <c r="B48">
        <v>32</v>
      </c>
      <c r="C48">
        <v>2</v>
      </c>
      <c r="D48">
        <v>2</v>
      </c>
      <c r="E48">
        <f t="shared" si="4"/>
        <v>32</v>
      </c>
      <c r="F48" s="5">
        <f t="shared" si="5"/>
        <v>0</v>
      </c>
      <c r="G48" s="3">
        <f t="shared" si="6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7"/>
        <v>0.8064516129032258</v>
      </c>
      <c r="K48" s="3">
        <f>((L37-O37)+(L38-O38)+(L39-O39)+(L40-O40)+(L41-O41)+(L42-O42)+(L43-O43)+(L44-O44)+(L45-O45)+(L46-O46)+(L47-O47)+(L48-O48))/((B37+E48)/2)</f>
        <v>0.6774193548387096</v>
      </c>
      <c r="L48">
        <v>2</v>
      </c>
    </row>
    <row r="49" spans="1:12" ht="12.75">
      <c r="A49" s="2">
        <v>42856</v>
      </c>
      <c r="B49">
        <v>32</v>
      </c>
      <c r="C49">
        <v>1</v>
      </c>
      <c r="D49">
        <v>2</v>
      </c>
      <c r="E49">
        <f t="shared" si="4"/>
        <v>31</v>
      </c>
      <c r="F49" s="5">
        <f t="shared" si="5"/>
        <v>-1</v>
      </c>
      <c r="G49" s="3">
        <f t="shared" si="6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7"/>
        <v>0.78125</v>
      </c>
      <c r="K49" s="3">
        <f>((L38-O38)+(L39-O39)+(L40-O40)+(L41-O41)+(L42-O42)+(L43-O43)+(L44-O44)+(L45-O45)+(L46-O46)+(L47-O47)+(L48-O48)+(L49-O49))/((B38+E49)/2)</f>
        <v>0.6875</v>
      </c>
      <c r="L49">
        <v>2</v>
      </c>
    </row>
    <row r="50" spans="1:12" ht="12.75">
      <c r="A50" s="2">
        <v>42887</v>
      </c>
      <c r="B50">
        <v>31</v>
      </c>
      <c r="C50">
        <v>0</v>
      </c>
      <c r="D50">
        <v>2</v>
      </c>
      <c r="E50">
        <f t="shared" si="4"/>
        <v>29</v>
      </c>
      <c r="F50" s="5">
        <f t="shared" si="5"/>
        <v>-2</v>
      </c>
      <c r="G50" s="3">
        <f t="shared" si="6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7"/>
        <v>0.6984126984126984</v>
      </c>
      <c r="K50" s="3">
        <f>((L39-O39)+(L40-O40)+(L41-O41)+(L42-O42)+(L43-O43)+(L44-O44)+(L45-O45)+(L46-O46)+(L47-O47)+(L48-O48)+(L49-O49)+(L50-O50))/((B39+E50)/2)</f>
        <v>0.6349206349206349</v>
      </c>
      <c r="L50">
        <v>2</v>
      </c>
    </row>
    <row r="51" spans="1:12" ht="12.75">
      <c r="A51" s="2">
        <v>42917</v>
      </c>
      <c r="B51">
        <v>28</v>
      </c>
      <c r="C51">
        <v>4</v>
      </c>
      <c r="D51">
        <v>1</v>
      </c>
      <c r="E51">
        <f t="shared" si="4"/>
        <v>31</v>
      </c>
      <c r="F51" s="5">
        <f t="shared" si="5"/>
        <v>3</v>
      </c>
      <c r="G51" s="3">
        <f t="shared" si="6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7"/>
        <v>0.6268656716417911</v>
      </c>
      <c r="K51" s="3">
        <f>((L40-O40)+(L41-O41)+(L42-O42)+(L43-O43)+(L44-O44)+(L45-O45)+(L46-O46)+(L47-O47)+(L48-O48)+(L49-O49)+(L50-O50)+(L51-O51))/((B40+E51)/2)</f>
        <v>0.5671641791044776</v>
      </c>
      <c r="L51">
        <v>1</v>
      </c>
    </row>
    <row r="52" spans="1:13" ht="12.75">
      <c r="A52" s="2">
        <v>42948</v>
      </c>
      <c r="B52">
        <v>31</v>
      </c>
      <c r="C52">
        <v>1</v>
      </c>
      <c r="D52">
        <v>2</v>
      </c>
      <c r="E52">
        <f t="shared" si="4"/>
        <v>30</v>
      </c>
      <c r="F52" s="5">
        <f t="shared" si="5"/>
        <v>-1</v>
      </c>
      <c r="G52" s="3">
        <f t="shared" si="6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7"/>
        <v>0.6567164179104478</v>
      </c>
      <c r="K52" s="3">
        <f>((L41-O41)+(L42-O42)+(L43-O43)+(L44-O44)+(L45-O45)+(L46-O46)+(L47-O47)+(L48-O48)+(L49-O49)+(L50-O50)+(L51-O51)+(L52-O52))/((B41+E52)/2)</f>
        <v>0.5671641791044776</v>
      </c>
      <c r="L52">
        <v>1</v>
      </c>
      <c r="M52">
        <v>1</v>
      </c>
    </row>
    <row r="53" spans="1:12" ht="12.75">
      <c r="A53" s="2">
        <v>42979</v>
      </c>
      <c r="B53">
        <v>30</v>
      </c>
      <c r="C53">
        <v>0</v>
      </c>
      <c r="D53">
        <v>1.5</v>
      </c>
      <c r="E53">
        <f t="shared" si="4"/>
        <v>28.5</v>
      </c>
      <c r="F53" s="5">
        <f t="shared" si="5"/>
        <v>-1.5</v>
      </c>
      <c r="G53" s="3">
        <f t="shared" si="6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7"/>
        <v>0.656</v>
      </c>
      <c r="K53" s="3">
        <f>((L42-O42)+(L43-O43)+(L44-O44)+(L45-O45)+(L46-O46)+(L47-O47)+(L48-O48)+(L49-O49)+(L50-O50)+(L51-O51)+(L52-O52)+(L53-O53))/((B42+E53)/2)</f>
        <v>0.56</v>
      </c>
      <c r="L53">
        <v>1.5</v>
      </c>
    </row>
    <row r="54" spans="1:12" ht="12.75">
      <c r="A54" s="2">
        <v>43009</v>
      </c>
      <c r="B54">
        <v>28.5</v>
      </c>
      <c r="C54">
        <v>0</v>
      </c>
      <c r="D54">
        <v>2.5</v>
      </c>
      <c r="E54">
        <f t="shared" si="4"/>
        <v>26</v>
      </c>
      <c r="F54" s="5">
        <f t="shared" si="5"/>
        <v>-2.5</v>
      </c>
      <c r="G54" s="3">
        <f t="shared" si="6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8" ref="J54:J68">(D43+D44+D45+D46+D47+D48+D49+D50+D51+D52+D53+D54)/((B43+E54)/2)</f>
        <v>0.7213114754098361</v>
      </c>
      <c r="K54" s="3">
        <f>((L43-O43)+(L44-O44)+(L45-O45)+(L46-O46)+(L47-O47)+(L48-O48)+(L49-O49)+(L50-O50)+(L51-O51)+(L52-O52)+(L53-O53)+(L54-O54))/((B43+E54)/2)</f>
        <v>0.6229508196721312</v>
      </c>
      <c r="L54">
        <v>2.5</v>
      </c>
    </row>
    <row r="55" spans="1:12" ht="12.75">
      <c r="A55" s="2">
        <v>43040</v>
      </c>
      <c r="B55">
        <v>26</v>
      </c>
      <c r="C55">
        <v>1</v>
      </c>
      <c r="D55">
        <v>1</v>
      </c>
      <c r="E55">
        <f t="shared" si="4"/>
        <v>26</v>
      </c>
      <c r="F55" s="5">
        <f t="shared" si="5"/>
        <v>0</v>
      </c>
      <c r="G55" s="3">
        <f t="shared" si="6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8"/>
        <v>0.6896551724137931</v>
      </c>
      <c r="K55" s="3">
        <f>((L44-O44)+(L45-O45)+(L46-O46)+(L47-O47)+(L48-O48)+(L49-O49)+(L50-O50)+(L51-O51)+(L52-O52)+(L53-O53)+(L54-O54)+(L55-O55))/((B44+E55)/2)</f>
        <v>0.6551724137931034</v>
      </c>
      <c r="L55">
        <v>1</v>
      </c>
    </row>
    <row r="56" spans="1:12" ht="12.75">
      <c r="A56" s="2">
        <v>43070</v>
      </c>
      <c r="B56">
        <v>26</v>
      </c>
      <c r="C56">
        <v>3</v>
      </c>
      <c r="D56">
        <v>1</v>
      </c>
      <c r="E56">
        <f t="shared" si="4"/>
        <v>28</v>
      </c>
      <c r="F56" s="5">
        <f t="shared" si="5"/>
        <v>2</v>
      </c>
      <c r="G56" s="3">
        <f t="shared" si="6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8"/>
        <v>0.6779661016949152</v>
      </c>
      <c r="K56" s="3">
        <f>((L45-O45)+(L46-O46)+(L47-O47)+(L48-O48)+(L49-O49)+(L50-O50)+(L51-O51)+(L52-O52)+(L53-O53)+(L54-O54)+(L55-O55)+(L56-O56))/((B45+E56)/2)</f>
        <v>0.6440677966101694</v>
      </c>
      <c r="L56">
        <v>1</v>
      </c>
    </row>
    <row r="57" spans="1:12" ht="12.75">
      <c r="A57" s="2">
        <v>43101</v>
      </c>
      <c r="B57">
        <v>28</v>
      </c>
      <c r="C57">
        <v>2.5</v>
      </c>
      <c r="D57">
        <v>2</v>
      </c>
      <c r="E57">
        <f t="shared" si="4"/>
        <v>28.5</v>
      </c>
      <c r="F57" s="5">
        <f t="shared" si="5"/>
        <v>0.5</v>
      </c>
      <c r="G57" s="3">
        <f t="shared" si="6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8"/>
        <v>0.6929133858267716</v>
      </c>
      <c r="K57" s="3">
        <f>((L46-O46)+(L47-O47)+(L48-O48)+(L49-O49)+(L50-O50)+(L51-O51)+(L52-O52)+(L53-O53)+(L54-O54)+(L55-O55)+(L56-O56)+(L57-O57))/((B46+E57)/2)</f>
        <v>0.6614173228346457</v>
      </c>
      <c r="L57">
        <v>2</v>
      </c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4"/>
        <v>30.5</v>
      </c>
      <c r="F58" s="5">
        <f t="shared" si="5"/>
        <v>2</v>
      </c>
      <c r="G58" s="3">
        <f t="shared" si="6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8"/>
        <v>0.6511627906976745</v>
      </c>
      <c r="K58" s="3">
        <f>((L47-O47)+(L48-O48)+(L49-O49)+(L50-O50)+(L51-O51)+(L52-O52)+(L53-O53)+(L54-O54)+(L55-O55)+(L56-O56)+(L57-O57)+(L58-O58))/((B47+E58)/2)</f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4"/>
        <v>30.5</v>
      </c>
      <c r="F59" s="5">
        <f t="shared" si="5"/>
        <v>0</v>
      </c>
      <c r="G59" s="3">
        <f t="shared" si="6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8"/>
        <v>0.672</v>
      </c>
      <c r="K59" s="3">
        <f>((L48-O48)+(L49-O49)+(L50-O50)+(L51-O51)+(L52-O52)+(L53-O53)+(L54-O54)+(L55-O55)+(L56-O56)+(L57-O57)+(L58-O58)+(L59-O59))/((B48+E59)/2)</f>
        <v>0.64</v>
      </c>
      <c r="L59">
        <v>4</v>
      </c>
    </row>
    <row r="60" spans="1:12" ht="12.75">
      <c r="A60" s="2">
        <v>43191</v>
      </c>
      <c r="B60">
        <v>30.5</v>
      </c>
      <c r="C60">
        <v>5</v>
      </c>
      <c r="D60">
        <v>1</v>
      </c>
      <c r="E60">
        <f t="shared" si="4"/>
        <v>34.5</v>
      </c>
      <c r="F60" s="5">
        <f t="shared" si="5"/>
        <v>4</v>
      </c>
      <c r="G60" s="3">
        <f t="shared" si="6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8"/>
        <v>0.6015037593984962</v>
      </c>
      <c r="K60" s="3">
        <f>((L49-O49)+(L50-O50)+(L51-O51)+(L52-O52)+(L53-O53)+(L54-O54)+(L55-O55)+(L56-O56)+(L57-O57)+(L58-O58)+(L59-O59)+(L60-O60))/((B49+E60)/2)</f>
        <v>0.5714285714285714</v>
      </c>
      <c r="L60">
        <v>1</v>
      </c>
    </row>
    <row r="61" spans="1:12" ht="12.75">
      <c r="A61" s="2">
        <v>43221</v>
      </c>
      <c r="B61">
        <v>34.5</v>
      </c>
      <c r="C61">
        <v>0</v>
      </c>
      <c r="D61">
        <v>2</v>
      </c>
      <c r="E61">
        <f t="shared" si="4"/>
        <v>32.5</v>
      </c>
      <c r="F61" s="5">
        <f t="shared" si="5"/>
        <v>-2</v>
      </c>
      <c r="G61" s="3">
        <f t="shared" si="6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8"/>
        <v>0.6299212598425197</v>
      </c>
      <c r="K61" s="3">
        <f>((L50-O50)+(L51-O51)+(L52-O52)+(L53-O53)+(L54-O54)+(L55-O55)+(L56-O56)+(L57-O57)+(L58-O58)+(L59-O59)+(L60-O60)+(L61-O61))/((B50+E61)/2)</f>
        <v>0.5984251968503937</v>
      </c>
      <c r="L61">
        <v>2</v>
      </c>
    </row>
    <row r="62" spans="1:13" ht="12.75">
      <c r="A62" s="2">
        <v>43252</v>
      </c>
      <c r="B62">
        <v>32.5</v>
      </c>
      <c r="C62">
        <v>4</v>
      </c>
      <c r="D62">
        <v>2</v>
      </c>
      <c r="E62">
        <f t="shared" si="4"/>
        <v>34.5</v>
      </c>
      <c r="F62" s="5">
        <f t="shared" si="5"/>
        <v>2</v>
      </c>
      <c r="G62" s="3">
        <f t="shared" si="6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8"/>
        <v>0.64</v>
      </c>
      <c r="K62" s="3">
        <f>((L51-O51)+(L52-O52)+(L53-O53)+(L54-O54)+(L55-O55)+(L56-O56)+(L57-O57)+(L58-O58)+(L59-O59)+(L60-O60)+(L61-O61)+(L62-O62))/((B51+E62)/2)</f>
        <v>0.544</v>
      </c>
      <c r="L62">
        <v>0</v>
      </c>
      <c r="M62">
        <v>2</v>
      </c>
    </row>
    <row r="63" spans="1:12" ht="12.75">
      <c r="A63" s="2">
        <v>43282</v>
      </c>
      <c r="B63">
        <v>34.5</v>
      </c>
      <c r="C63">
        <v>3</v>
      </c>
      <c r="D63">
        <v>2</v>
      </c>
      <c r="E63">
        <f t="shared" si="4"/>
        <v>35.5</v>
      </c>
      <c r="F63" s="5">
        <f t="shared" si="5"/>
        <v>1</v>
      </c>
      <c r="G63" s="3">
        <f t="shared" si="6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8"/>
        <v>0.631578947368421</v>
      </c>
      <c r="K63" s="3">
        <f>((L52-O52)+(L53-O53)+(L54-O54)+(L55-O55)+(L56-O56)+(L57-O57)+(L58-O58)+(L59-O59)+(L60-O60)+(L61-O61)+(L62-O62)+(L63-O63))/((B52+E63)/2)</f>
        <v>0.5413533834586466</v>
      </c>
      <c r="L63">
        <v>2</v>
      </c>
    </row>
    <row r="64" spans="1:13" ht="12.75">
      <c r="A64" s="2">
        <v>43313</v>
      </c>
      <c r="B64">
        <v>35.5</v>
      </c>
      <c r="C64">
        <v>1</v>
      </c>
      <c r="D64">
        <v>3.5</v>
      </c>
      <c r="E64">
        <f t="shared" si="4"/>
        <v>33</v>
      </c>
      <c r="F64" s="5">
        <f t="shared" si="5"/>
        <v>-2.5</v>
      </c>
      <c r="G64" s="3">
        <f t="shared" si="6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8"/>
        <v>0.7142857142857143</v>
      </c>
      <c r="K64" s="3">
        <f>((L53-O53)+(L54-O54)+(L55-O55)+(L56-O56)+(L57-O57)+(L58-O58)+(L59-O59)+(L60-O60)+(L61-O61)+(L62-O62)+(L63-O63)+(L64-O64))/((B53+E64)/2)</f>
        <v>0.6190476190476191</v>
      </c>
      <c r="L64">
        <v>2.5</v>
      </c>
      <c r="M64">
        <v>1</v>
      </c>
    </row>
    <row r="65" spans="1:12" ht="12.75">
      <c r="A65" s="2">
        <v>43344</v>
      </c>
      <c r="B65">
        <v>33</v>
      </c>
      <c r="C65">
        <v>0</v>
      </c>
      <c r="D65">
        <v>3</v>
      </c>
      <c r="E65">
        <f t="shared" si="4"/>
        <v>30</v>
      </c>
      <c r="F65" s="5">
        <f t="shared" si="5"/>
        <v>-3</v>
      </c>
      <c r="G65" s="3">
        <f t="shared" si="6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8"/>
        <v>0.8205128205128205</v>
      </c>
      <c r="K65" s="3">
        <f>((L54-O54)+(L55-O55)+(L56-O56)+(L57-O57)+(L58-O58)+(L59-O59)+(L60-O60)+(L61-O61)+(L62-O62)+(L63-O63)+(L64-O64)+(L65-O65))/((B54+E65)/2)</f>
        <v>0.717948717948718</v>
      </c>
      <c r="L65">
        <v>3</v>
      </c>
    </row>
    <row r="66" spans="1:13" ht="12.75">
      <c r="A66" s="2">
        <v>43374</v>
      </c>
      <c r="B66">
        <v>30</v>
      </c>
      <c r="C66">
        <v>3</v>
      </c>
      <c r="D66">
        <v>3</v>
      </c>
      <c r="E66">
        <f t="shared" si="4"/>
        <v>30</v>
      </c>
      <c r="F66" s="5">
        <f t="shared" si="5"/>
        <v>0</v>
      </c>
      <c r="G66" s="3">
        <f t="shared" si="6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8"/>
        <v>0.875</v>
      </c>
      <c r="K66" s="3">
        <f>((L55-O55)+(L56-O56)+(L57-O57)+(L58-O58)+(L59-O59)+(L60-O60)+(L61-O61)+(L62-O62)+(L63-O63)+(L64-O64)+(L65-O65)+(L66-O66))/((B55+E66)/2)</f>
        <v>0.7321428571428571</v>
      </c>
      <c r="L66">
        <v>2</v>
      </c>
      <c r="M66">
        <v>1</v>
      </c>
    </row>
    <row r="67" spans="1:12" ht="12.75">
      <c r="A67" s="2">
        <v>43405</v>
      </c>
      <c r="B67">
        <v>30</v>
      </c>
      <c r="C67">
        <v>0</v>
      </c>
      <c r="D67">
        <v>2</v>
      </c>
      <c r="E67">
        <f t="shared" si="4"/>
        <v>28</v>
      </c>
      <c r="F67" s="5">
        <f t="shared" si="5"/>
        <v>-2</v>
      </c>
      <c r="G67" s="3">
        <f t="shared" si="6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8"/>
        <v>0.9444444444444444</v>
      </c>
      <c r="K67" s="3">
        <f>((L56-O56)+(L57-O57)+(L58-O58)+(L59-O59)+(L60-O60)+(L61-O61)+(L62-O62)+(L63-O63)+(L64-O64)+(L65-O65)+(L66-O66)+(L67-O67))/((B56+E67)/2)</f>
        <v>0.7962962962962963</v>
      </c>
      <c r="L67">
        <v>2</v>
      </c>
    </row>
    <row r="68" spans="1:12" ht="12.75">
      <c r="A68" s="2">
        <v>43435</v>
      </c>
      <c r="B68">
        <v>28</v>
      </c>
      <c r="C68">
        <v>2.5</v>
      </c>
      <c r="D68">
        <v>2</v>
      </c>
      <c r="E68">
        <f t="shared" si="4"/>
        <v>28.5</v>
      </c>
      <c r="F68" s="5">
        <f t="shared" si="5"/>
        <v>0.5</v>
      </c>
      <c r="G68" s="3">
        <f t="shared" si="6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8"/>
        <v>0.9380530973451328</v>
      </c>
      <c r="K68" s="3">
        <f>((L57-O57)+(L58-O58)+(L59-O59)+(L60-O60)+(L61-O61)+(L62-O62)+(L63-O63)+(L64-O64)+(L65-O65)+(L66-O66)+(L67-O67)+(L68-O68))/((B57+E68)/2)</f>
        <v>0.7964601769911505</v>
      </c>
      <c r="L68">
        <v>2</v>
      </c>
    </row>
    <row r="69" spans="1:12" ht="12.75">
      <c r="A69" s="2">
        <v>43466</v>
      </c>
      <c r="B69">
        <v>28.5</v>
      </c>
      <c r="C69">
        <v>9</v>
      </c>
      <c r="D69">
        <v>1</v>
      </c>
      <c r="E69">
        <f t="shared" si="4"/>
        <v>36.5</v>
      </c>
      <c r="F69" s="5">
        <f t="shared" si="5"/>
        <v>8</v>
      </c>
      <c r="G69" s="3">
        <f t="shared" si="6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9" ref="J69:J74">(D58+D59+D60+D61+D62+D63+D64+D65+D66+D67+D68+D69)/((B58+E69)/2)</f>
        <v>0.7846153846153846</v>
      </c>
      <c r="K69" s="3">
        <f>((L58-O58)+(L59-O59)+(L60-O60)+(L61-O61)+(L62-O62)+(L63-O63)+(L64-O64)+(L65-O65)+(L66-O66)+(L67-O67)+(L68-O68)+(L69-O69))/((B58+E69)/2)</f>
        <v>0.6615384615384615</v>
      </c>
      <c r="L69">
        <v>1</v>
      </c>
    </row>
    <row r="70" spans="1:12" ht="12.75">
      <c r="A70" s="2">
        <v>43497</v>
      </c>
      <c r="B70">
        <v>36.5</v>
      </c>
      <c r="C70">
        <v>2</v>
      </c>
      <c r="D70">
        <v>1</v>
      </c>
      <c r="E70">
        <f t="shared" si="4"/>
        <v>37.5</v>
      </c>
      <c r="F70" s="5">
        <f t="shared" si="5"/>
        <v>1</v>
      </c>
      <c r="G70" s="3">
        <f t="shared" si="6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9"/>
        <v>0.7794117647058824</v>
      </c>
      <c r="K70" s="3">
        <f>((L59-O59)+(L60-O60)+(L61-O61)+(L62-O62)+(L63-O63)+(L64-O64)+(L65-O65)+(L66-O66)+(L67-O67)+(L68-O68)+(L69-O69)+(L70-O70))/((B59+E70)/2)</f>
        <v>0.6617647058823529</v>
      </c>
      <c r="L70">
        <v>1</v>
      </c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4"/>
        <v>38.5</v>
      </c>
      <c r="F71" s="5">
        <f t="shared" si="5"/>
        <v>1</v>
      </c>
      <c r="G71" s="3">
        <f t="shared" si="6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9"/>
        <v>0.6521739130434783</v>
      </c>
      <c r="K71" s="3">
        <f>((L60-O60)+(L61-O61)+(L62-O62)+(L63-O63)+(L64-O64)+(L65-O65)+(L66-O66)+(L67-O67)+(L68-O68)+(L69-O69)+(L70-O70)+(L71-O71))/((B60+E71)/2)</f>
        <v>0.5362318840579711</v>
      </c>
      <c r="L71">
        <v>0</v>
      </c>
    </row>
    <row r="72" spans="1:12" ht="12.75">
      <c r="A72" s="2">
        <v>43556</v>
      </c>
      <c r="B72">
        <v>38.5</v>
      </c>
      <c r="C72">
        <v>0</v>
      </c>
      <c r="D72">
        <v>3</v>
      </c>
      <c r="E72">
        <f t="shared" si="4"/>
        <v>35.5</v>
      </c>
      <c r="F72" s="5">
        <f t="shared" si="5"/>
        <v>-3</v>
      </c>
      <c r="G72" s="3">
        <f t="shared" si="6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9"/>
        <v>0.7</v>
      </c>
      <c r="K72" s="3">
        <f>((L61-O61)+(L62-O62)+(L63-O63)+(L64-O64)+(L65-O65)+(L66-O66)+(L67-O67)+(L68-O68)+(L69-O69)+(L70-O70)+(L71-O71)+(L72-O72))/((B61+E72)/2)</f>
        <v>0.5857142857142857</v>
      </c>
      <c r="L72">
        <v>3</v>
      </c>
    </row>
    <row r="73" spans="1:12" ht="12.75">
      <c r="A73" s="2">
        <v>43586</v>
      </c>
      <c r="B73">
        <v>35.5</v>
      </c>
      <c r="C73">
        <v>1</v>
      </c>
      <c r="D73">
        <v>2</v>
      </c>
      <c r="E73">
        <f t="shared" si="4"/>
        <v>34.5</v>
      </c>
      <c r="F73" s="5">
        <f t="shared" si="5"/>
        <v>-1</v>
      </c>
      <c r="G73" s="3">
        <f t="shared" si="6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9"/>
        <v>0.7313432835820896</v>
      </c>
      <c r="K73" s="3">
        <f>((L62-O62)+(L63-O63)+(L64-O64)+(L65-O65)+(L66-O66)+(L67-O67)+(L68-O68)+(L69-O69)+(L70-O70)+(L71-O71)+(L72-O72)+(L73-O73))/((B62+E73)/2)</f>
        <v>0.6119402985074627</v>
      </c>
      <c r="L73">
        <v>2</v>
      </c>
    </row>
    <row r="74" spans="1:12" ht="12.75">
      <c r="A74" s="2">
        <v>43617</v>
      </c>
      <c r="B74">
        <v>34.5</v>
      </c>
      <c r="C74">
        <v>0</v>
      </c>
      <c r="D74">
        <v>2</v>
      </c>
      <c r="E74">
        <f t="shared" si="4"/>
        <v>32.5</v>
      </c>
      <c r="F74" s="5">
        <f t="shared" si="5"/>
        <v>-2</v>
      </c>
      <c r="G74" s="3">
        <f t="shared" si="6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9"/>
        <v>0.7313432835820896</v>
      </c>
      <c r="K74" s="3">
        <f>((L63-O63)+(L64-O64)+(L65-O65)+(L66-O66)+(L67-O67)+(L68-O68)+(L69-O69)+(L70-O70)+(L71-O71)+(L72-O72)+(L73-O73)+(L74-O74))/((B63+E74)/2)</f>
        <v>0.6716417910447762</v>
      </c>
      <c r="L74">
        <v>2</v>
      </c>
    </row>
    <row r="75" spans="1:12" ht="12.75">
      <c r="A75" s="2">
        <v>43647</v>
      </c>
      <c r="B75">
        <v>32.5</v>
      </c>
      <c r="C75">
        <v>2</v>
      </c>
      <c r="D75">
        <v>2</v>
      </c>
      <c r="E75">
        <f t="shared" si="4"/>
        <v>32.5</v>
      </c>
      <c r="F75" s="5">
        <f t="shared" si="5"/>
        <v>0</v>
      </c>
      <c r="G75" s="3">
        <f t="shared" si="6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0" ref="J75:J86">(D64+D65+D66+D67+D68+D69+D70+D71+D72+D73+D74+D75)/((B64+E75)/2)</f>
        <v>0.7205882352941176</v>
      </c>
      <c r="K75" s="3">
        <f>((L64-O64)+(L65-O65)+(L66-O66)+(L67-O67)+(L68-O68)+(L69-O69)+(L70-O70)+(L71-O71)+(L72-O72)+(L73-O73)+(L74-O74)+(L75-O75))/((B64+E75)/2)</f>
        <v>0.6617647058823529</v>
      </c>
      <c r="L75">
        <v>2</v>
      </c>
    </row>
    <row r="76" spans="1:12" ht="12.75">
      <c r="A76" s="2">
        <v>43678</v>
      </c>
      <c r="B76">
        <v>32.5</v>
      </c>
      <c r="C76">
        <v>2</v>
      </c>
      <c r="D76">
        <v>1</v>
      </c>
      <c r="E76">
        <f t="shared" si="4"/>
        <v>33.5</v>
      </c>
      <c r="F76" s="5">
        <f t="shared" si="5"/>
        <v>1</v>
      </c>
      <c r="G76" s="3">
        <f t="shared" si="6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0"/>
        <v>0.6616541353383458</v>
      </c>
      <c r="K76" s="3">
        <f>((L65-O65)+(L66-O66)+(L67-O67)+(L68-O68)+(L69-O69)+(L70-O70)+(L71-O71)+(L72-O72)+(L73-O73)+(L74-O74)+(L75-O75)+(L76-O76))/((B65+E76)/2)</f>
        <v>0.631578947368421</v>
      </c>
      <c r="L76">
        <v>1</v>
      </c>
    </row>
    <row r="77" spans="1:12" ht="12.75">
      <c r="A77" s="2">
        <v>43709</v>
      </c>
      <c r="B77">
        <v>33.5</v>
      </c>
      <c r="C77">
        <v>2</v>
      </c>
      <c r="D77">
        <v>1</v>
      </c>
      <c r="E77">
        <f t="shared" si="4"/>
        <v>34.5</v>
      </c>
      <c r="F77" s="5">
        <f t="shared" si="5"/>
        <v>1</v>
      </c>
      <c r="G77" s="3">
        <f t="shared" si="6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0"/>
        <v>0.6201550387596899</v>
      </c>
      <c r="K77" s="3">
        <f>((L66-O66)+(L67-O67)+(L68-O68)+(L69-O69)+(L70-O70)+(L71-O71)+(L72-O72)+(L73-O73)+(L74-O74)+(L75-O75)+(L76-O76)+(L77-O77))/((B66+E77)/2)</f>
        <v>0.5891472868217055</v>
      </c>
      <c r="L77">
        <v>1</v>
      </c>
    </row>
    <row r="78" spans="1:12" ht="12.75">
      <c r="A78" s="2">
        <v>43739</v>
      </c>
      <c r="B78">
        <v>34.5</v>
      </c>
      <c r="C78">
        <v>3</v>
      </c>
      <c r="D78">
        <v>1</v>
      </c>
      <c r="E78">
        <f t="shared" si="4"/>
        <v>36.5</v>
      </c>
      <c r="F78" s="5">
        <f t="shared" si="5"/>
        <v>2</v>
      </c>
      <c r="G78" s="3">
        <f t="shared" si="6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0"/>
        <v>0.5413533834586466</v>
      </c>
      <c r="K78" s="3">
        <f>((L67-O67)+(L68-O68)+(L69-O69)+(L70-O70)+(L71-O71)+(L72-O72)+(L73-O73)+(L74-O74)+(L75-O75)+(L76-O76)+(L77-O77)+(L78-O78))/((B67+E78)/2)</f>
        <v>0.5413533834586466</v>
      </c>
      <c r="L78">
        <v>1</v>
      </c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4"/>
        <v>37.5</v>
      </c>
      <c r="F79" s="5">
        <f t="shared" si="5"/>
        <v>1</v>
      </c>
      <c r="G79" s="3">
        <f t="shared" si="6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0"/>
        <v>0.48854961832061067</v>
      </c>
      <c r="K79" s="3">
        <f>((L68-O68)+(L69-O69)+(L70-O70)+(L71-O71)+(L72-O72)+(L73-O73)+(L74-O74)+(L75-O75)+(L76-O76)+(L77-O77)+(L78-O78)+(L79-O79))/((B68+E79)/2)</f>
        <v>0.48854961832061067</v>
      </c>
      <c r="L79">
        <v>0</v>
      </c>
    </row>
    <row r="80" spans="1:12" ht="12.75">
      <c r="A80" s="2">
        <v>43800</v>
      </c>
      <c r="B80">
        <v>37.5</v>
      </c>
      <c r="C80">
        <v>1.5</v>
      </c>
      <c r="D80">
        <v>4</v>
      </c>
      <c r="E80">
        <f t="shared" si="4"/>
        <v>35</v>
      </c>
      <c r="F80" s="5">
        <f t="shared" si="5"/>
        <v>-2.5</v>
      </c>
      <c r="G80" s="3">
        <f t="shared" si="6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0"/>
        <v>0.5669291338582677</v>
      </c>
      <c r="K80" s="3">
        <f>((L69-O69)+(L70-O70)+(L71-O71)+(L72-O72)+(L73-O73)+(L74-O74)+(L75-O75)+(L76-O76)+(L77-O77)+(L78-O78)+(L79-O79)+(L80-O80))/((B69+E80)/2)</f>
        <v>0.5669291338582677</v>
      </c>
      <c r="L80">
        <v>4</v>
      </c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4"/>
        <v>35</v>
      </c>
      <c r="F81" s="5">
        <f t="shared" si="5"/>
        <v>0</v>
      </c>
      <c r="G81" s="3">
        <f t="shared" si="6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0"/>
        <v>0.4755244755244755</v>
      </c>
      <c r="K81" s="3">
        <f>((L70-O70)+(L71-O71)+(L72-O72)+(L73-O73)+(L74-O74)+(L75-O75)+(L76-O76)+(L77-O77)+(L78-O78)+(L79-O79)+(L80-O80)+(L81-O81))/((B70+E81)/2)</f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4"/>
        <v>36</v>
      </c>
      <c r="F82" s="5">
        <f t="shared" si="5"/>
        <v>1</v>
      </c>
      <c r="G82" s="3">
        <f t="shared" si="6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0"/>
        <v>0.43537414965986393</v>
      </c>
      <c r="K82" s="3">
        <f>((L71-O71)+(L72-O72)+(L73-O73)+(L74-O74)+(L75-O75)+(L76-O76)+(L77-O77)+(L78-O78)+(L79-O79)+(L80-O80)+(L81-O81)+(L82-O82))/((B71+E82)/2)</f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4"/>
        <v>38</v>
      </c>
      <c r="F83" s="5">
        <f t="shared" si="5"/>
        <v>2</v>
      </c>
      <c r="G83" s="3">
        <f t="shared" si="6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0"/>
        <v>0.41830065359477125</v>
      </c>
      <c r="K83" s="3">
        <f>((L72-O72)+(L73-O73)+(L74-O74)+(L75-O75)+(L76-O76)+(L77-O77)+(L78-O78)+(L79-O79)+(L80-O80)+(L81-O81)+(L82-O82)+(L83-O83))/((B72+E83)/2)</f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4"/>
        <v>39</v>
      </c>
      <c r="F84" s="5">
        <f t="shared" si="5"/>
        <v>1</v>
      </c>
      <c r="G84" s="3">
        <f t="shared" si="6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0"/>
        <v>0.37583892617449666</v>
      </c>
      <c r="K84" s="3">
        <f>((L73-O73)+(L74-O74)+(L75-O75)+(L76-O76)+(L77-O77)+(L78-O78)+(L79-O79)+(L80-O80)+(L81-O81)+(L82-O82)+(L83-O83)+(L84-O84))/((B73+E84)/2)</f>
        <v>0.37583892617449666</v>
      </c>
      <c r="L84">
        <v>1</v>
      </c>
    </row>
    <row r="85" spans="1:12" ht="12.75">
      <c r="A85" s="2">
        <v>43952</v>
      </c>
      <c r="B85">
        <v>39</v>
      </c>
      <c r="C85">
        <v>0</v>
      </c>
      <c r="D85">
        <v>1</v>
      </c>
      <c r="E85">
        <f t="shared" si="4"/>
        <v>38</v>
      </c>
      <c r="F85" s="5">
        <f t="shared" si="5"/>
        <v>-1</v>
      </c>
      <c r="G85" s="3">
        <f t="shared" si="6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0"/>
        <v>0.3586206896551724</v>
      </c>
      <c r="K85" s="3">
        <f>((L74-O74)+(L75-O75)+(L76-O76)+(L77-O77)+(L78-O78)+(L79-O79)+(L80-O80)+(L81-O81)+(L82-O82)+(L83-O83)+(L84-O84)+(L85-O85))/((B74+E85)/2)</f>
        <v>0.3586206896551724</v>
      </c>
      <c r="L85">
        <v>1</v>
      </c>
    </row>
    <row r="86" spans="1:12" ht="12.75">
      <c r="A86" s="2">
        <v>43983</v>
      </c>
      <c r="B86">
        <v>38</v>
      </c>
      <c r="C86">
        <v>1</v>
      </c>
      <c r="D86">
        <v>0.5</v>
      </c>
      <c r="E86">
        <f t="shared" si="4"/>
        <v>38.5</v>
      </c>
      <c r="F86" s="5">
        <f t="shared" si="5"/>
        <v>0.5</v>
      </c>
      <c r="G86" s="3">
        <f t="shared" si="6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0"/>
        <v>0.323943661971831</v>
      </c>
      <c r="K86" s="3">
        <f>((L75-O75)+(L76-O76)+(L77-O77)+(L78-O78)+(L79-O79)+(L80-O80)+(L81-O81)+(L82-O82)+(L83-O83)+(L84-O84)+(L85-O85)+(L86-O86))/((B75+E86)/2)</f>
        <v>0.323943661971831</v>
      </c>
      <c r="L86">
        <v>0.5</v>
      </c>
    </row>
    <row r="87" spans="1:12" ht="12.75">
      <c r="A87" s="2">
        <v>44013</v>
      </c>
      <c r="B87">
        <v>38.5</v>
      </c>
      <c r="C87">
        <v>3</v>
      </c>
      <c r="D87">
        <v>2.5</v>
      </c>
      <c r="E87">
        <f aca="true" t="shared" si="11" ref="E87:E98">B87+C87-D87</f>
        <v>39</v>
      </c>
      <c r="F87" s="5">
        <f aca="true" t="shared" si="12" ref="F87:F98">C87-D87</f>
        <v>0.5</v>
      </c>
      <c r="G87" s="3">
        <f aca="true" t="shared" si="13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14" ref="J87:J110">(D76+D77+D78+D79+D80+D81+D82+D83+D84+D85+D86+D87)/((B76+E87)/2)</f>
        <v>0.3356643356643357</v>
      </c>
      <c r="K87" s="3">
        <f>((L76-O76)+(L77-O77)+(L78-O78)+(L79-O79)+(L80-O80)+(L81-O81)+(L82-O82)+(L83-O83)+(L84-O84)+(L85-O85)+(L86-O86)+(L87-O87))/((B76+E87)/2)</f>
        <v>0.3356643356643357</v>
      </c>
      <c r="L87">
        <v>2.5</v>
      </c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1"/>
        <v>39</v>
      </c>
      <c r="F88" s="5">
        <f t="shared" si="12"/>
        <v>0</v>
      </c>
      <c r="G88" s="3">
        <f t="shared" si="13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14"/>
        <v>0.30344827586206896</v>
      </c>
      <c r="K88" s="3">
        <f>((L77-O77)+(L78-O78)+(L79-O79)+(L80-O80)+(L81-O81)+(L82-O82)+(L83-O83)+(L84-O84)+(L85-O85)+(L86-O86)+(L87-O87)+(L88-O88))/((B77+E88)/2)</f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1"/>
        <v>40</v>
      </c>
      <c r="F89" s="5">
        <f t="shared" si="12"/>
        <v>1</v>
      </c>
      <c r="G89" s="3">
        <f t="shared" si="13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14"/>
        <v>0.2684563758389262</v>
      </c>
      <c r="K89" s="3">
        <f>((L78-O78)+(L79-O79)+(L80-O80)+(L81-O81)+(L82-O82)+(L83-O83)+(L84-O84)+(L85-O85)+(L86-O86)+(L87-O87)+(L88-O88)+(L89-O89))/((B78+E89)/2)</f>
        <v>0.2684563758389262</v>
      </c>
      <c r="L89">
        <v>0</v>
      </c>
    </row>
    <row r="90" spans="1:12" ht="12.75">
      <c r="A90" s="2">
        <v>44105</v>
      </c>
      <c r="B90">
        <v>40</v>
      </c>
      <c r="C90">
        <v>1</v>
      </c>
      <c r="D90">
        <v>1</v>
      </c>
      <c r="E90">
        <f t="shared" si="11"/>
        <v>40</v>
      </c>
      <c r="F90" s="5">
        <f t="shared" si="12"/>
        <v>0</v>
      </c>
      <c r="G90" s="3">
        <f t="shared" si="13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14"/>
        <v>0.26143790849673204</v>
      </c>
      <c r="K90" s="3">
        <f>((L79-O79)+(L80-O80)+(L81-O81)+(L82-O82)+(L83-O83)+(L84-O84)+(L85-O85)+(L86-O86)+(L87-O87)+(L88-O88)+(L89-O89)+(L90-O90))/((B79+E90)/2)</f>
        <v>0.26143790849673204</v>
      </c>
      <c r="L90">
        <v>1</v>
      </c>
    </row>
    <row r="91" spans="1:12" ht="12.75">
      <c r="A91" s="2">
        <v>44136</v>
      </c>
      <c r="B91">
        <v>40</v>
      </c>
      <c r="C91">
        <v>1</v>
      </c>
      <c r="D91">
        <v>2</v>
      </c>
      <c r="E91">
        <f t="shared" si="11"/>
        <v>39</v>
      </c>
      <c r="F91" s="5">
        <f t="shared" si="12"/>
        <v>-1</v>
      </c>
      <c r="G91" s="3">
        <f t="shared" si="13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14"/>
        <v>0.3137254901960784</v>
      </c>
      <c r="K91" s="3">
        <f>((L80-O80)+(L81-O81)+(L82-O82)+(L83-O83)+(L84-O84)+(L85-O85)+(L86-O86)+(L87-O87)+(L88-O88)+(L89-O89)+(L90-O90)+(L91-O91))/((B80+E91)/2)</f>
        <v>0.3137254901960784</v>
      </c>
      <c r="L91">
        <v>2</v>
      </c>
    </row>
    <row r="92" spans="1:12" ht="12.75">
      <c r="A92" s="2">
        <v>44166</v>
      </c>
      <c r="B92">
        <v>39</v>
      </c>
      <c r="C92">
        <v>1</v>
      </c>
      <c r="D92">
        <v>2</v>
      </c>
      <c r="E92">
        <f t="shared" si="11"/>
        <v>38</v>
      </c>
      <c r="F92" s="5">
        <f t="shared" si="12"/>
        <v>-1</v>
      </c>
      <c r="G92" s="3">
        <f t="shared" si="13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14"/>
        <v>0.273972602739726</v>
      </c>
      <c r="K92" s="3">
        <f>((L81-O81)+(L82-O82)+(L83-O83)+(L84-O84)+(L85-O85)+(L86-O86)+(L87-O87)+(L88-O88)+(L89-O89)+(L90-O90)+(L91-O91)+(L92-O92))/((B81+E92)/2)</f>
        <v>0.273972602739726</v>
      </c>
      <c r="L92">
        <v>2</v>
      </c>
    </row>
    <row r="93" spans="1:12" ht="12.75">
      <c r="A93" s="2">
        <v>44197</v>
      </c>
      <c r="B93">
        <v>38</v>
      </c>
      <c r="C93">
        <v>0</v>
      </c>
      <c r="D93">
        <v>1</v>
      </c>
      <c r="E93">
        <f t="shared" si="11"/>
        <v>37</v>
      </c>
      <c r="F93" s="5">
        <f t="shared" si="12"/>
        <v>-1</v>
      </c>
      <c r="G93" s="3">
        <f t="shared" si="13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14"/>
        <v>0.3055555555555556</v>
      </c>
      <c r="K93" s="3">
        <f>((L82-O82)+(L83-O83)+(L84-O84)+(L85-O85)+(L86-O86)+(L87-O87)+(L88-O88)+(L89-O89)+(L90-O90)+(L91-O91)+(L92-O92)+(L93-O93))/((B82+E93)/2)</f>
        <v>0.3055555555555556</v>
      </c>
      <c r="L93">
        <v>1</v>
      </c>
    </row>
    <row r="94" spans="1:12" ht="12.75">
      <c r="A94" s="2">
        <v>44228</v>
      </c>
      <c r="B94">
        <v>37</v>
      </c>
      <c r="C94">
        <v>2</v>
      </c>
      <c r="D94">
        <v>4</v>
      </c>
      <c r="E94">
        <f t="shared" si="11"/>
        <v>35</v>
      </c>
      <c r="F94" s="5">
        <f t="shared" si="12"/>
        <v>-2</v>
      </c>
      <c r="G94" s="3">
        <f t="shared" si="13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14"/>
        <v>0.4225352112676056</v>
      </c>
      <c r="K94" s="3">
        <f>((L83-O83)+(L84-O84)+(L85-O85)+(L86-O86)+(L87-O87)+(L88-O88)+(L89-O89)+(L90-O90)+(L91-O91)+(L92-O92)+(L93-O93)+(L94-O94))/((B83+E94)/2)</f>
        <v>0.4225352112676056</v>
      </c>
      <c r="L94">
        <v>4</v>
      </c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1"/>
        <v>37</v>
      </c>
      <c r="F95" s="5">
        <f t="shared" si="12"/>
        <v>2</v>
      </c>
      <c r="G95" s="3">
        <f t="shared" si="13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14"/>
        <v>0.4</v>
      </c>
      <c r="K95" s="3">
        <f>((L84-O84)+(L85-O85)+(L86-O86)+(L87-O87)+(L88-O88)+(L89-O89)+(L90-O90)+(L91-O91)+(L92-O92)+(L93-O93)+(L94-O94)+(L95-O95))/((B84+E95)/2)</f>
        <v>0.4</v>
      </c>
      <c r="L95">
        <v>0</v>
      </c>
    </row>
    <row r="96" spans="1:13" ht="12.75">
      <c r="A96" s="2">
        <v>44287</v>
      </c>
      <c r="B96">
        <v>37</v>
      </c>
      <c r="C96">
        <v>0</v>
      </c>
      <c r="D96">
        <v>2</v>
      </c>
      <c r="E96">
        <f t="shared" si="11"/>
        <v>35</v>
      </c>
      <c r="F96" s="5">
        <f t="shared" si="12"/>
        <v>-2</v>
      </c>
      <c r="G96" s="3">
        <f t="shared" si="13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14"/>
        <v>0.43243243243243246</v>
      </c>
      <c r="K96" s="3">
        <f>((L85-O85)+(L86-O86)+(L87-O87)+(L88-O88)+(L89-O89)+(L90-O90)+(L91-O91)+(L92-O92)+(L93-O93)+(L94-O94)+(L95-O95)+(L96-O96))/((B85+E96)/2)</f>
        <v>0.3783783783783784</v>
      </c>
      <c r="L96">
        <v>0</v>
      </c>
      <c r="M96">
        <v>2</v>
      </c>
    </row>
    <row r="97" spans="1:12" ht="12.75">
      <c r="A97" s="2">
        <v>44317</v>
      </c>
      <c r="B97">
        <v>35</v>
      </c>
      <c r="C97">
        <v>6</v>
      </c>
      <c r="D97">
        <v>2</v>
      </c>
      <c r="E97">
        <f t="shared" si="11"/>
        <v>39</v>
      </c>
      <c r="F97" s="5">
        <f t="shared" si="12"/>
        <v>4</v>
      </c>
      <c r="G97" s="3">
        <f t="shared" si="13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14"/>
        <v>0.44155844155844154</v>
      </c>
      <c r="K97" s="3">
        <f>((L86-O86)+(L87-O87)+(L88-O88)+(L89-O89)+(L90-O90)+(L91-O91)+(L92-O92)+(L93-O93)+(L94-O94)+(L95-O95)+(L96-O96)+(L97-O97))/((B86+E97)/2)</f>
        <v>0.38961038961038963</v>
      </c>
      <c r="L97">
        <v>2</v>
      </c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1"/>
        <v>39</v>
      </c>
      <c r="F98" s="5">
        <f t="shared" si="12"/>
        <v>0</v>
      </c>
      <c r="G98" s="3">
        <f t="shared" si="13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14"/>
        <v>0.4258064516129032</v>
      </c>
      <c r="K98" s="3">
        <f>((L87-O87)+(L88-O88)+(L89-O89)+(L90-O90)+(L91-O91)+(L92-O92)+(L93-O93)+(L94-O94)+(L95-O95)+(L96-O96)+(L97-O97)+(L98-O98))/((B87+E98)/2)</f>
        <v>0.3741935483870968</v>
      </c>
      <c r="L98">
        <v>0</v>
      </c>
    </row>
    <row r="99" spans="1:12" ht="12.75">
      <c r="A99" s="2">
        <v>44378</v>
      </c>
      <c r="B99">
        <v>39</v>
      </c>
      <c r="C99">
        <v>0</v>
      </c>
      <c r="D99">
        <v>4</v>
      </c>
      <c r="E99">
        <f aca="true" t="shared" si="15" ref="E99:E110">B99+C99-D99</f>
        <v>35</v>
      </c>
      <c r="F99" s="5">
        <f aca="true" t="shared" si="16" ref="F99:F110">C99-D99</f>
        <v>-4</v>
      </c>
      <c r="G99" s="3">
        <f aca="true" t="shared" si="17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14"/>
        <v>0.4864864864864865</v>
      </c>
      <c r="K99" s="3">
        <f>((L88-O88)+(L89-O89)+(L90-O90)+(L91-O91)+(L92-O92)+(L93-O93)+(L94-O94)+(L95-O95)+(L96-O96)+(L97-O97)+(L98-O98)+(L99-O99))/((B88+E99)/2)</f>
        <v>0.43243243243243246</v>
      </c>
      <c r="L99">
        <v>4</v>
      </c>
    </row>
    <row r="100" spans="1:12" ht="12.75">
      <c r="A100" s="2">
        <v>44409</v>
      </c>
      <c r="B100">
        <v>35</v>
      </c>
      <c r="C100">
        <v>0</v>
      </c>
      <c r="D100">
        <v>3</v>
      </c>
      <c r="E100">
        <f t="shared" si="15"/>
        <v>32</v>
      </c>
      <c r="F100" s="5">
        <f t="shared" si="16"/>
        <v>-3</v>
      </c>
      <c r="G100" s="3">
        <f t="shared" si="17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14"/>
        <v>0.5915492957746479</v>
      </c>
      <c r="K100" s="3">
        <f>((L89-O89)+(L90-O90)+(L91-O91)+(L92-O92)+(L93-O93)+(L94-O94)+(L95-O95)+(L96-O96)+(L97-O97)+(L98-O98)+(L99-O99)+(L100-O100))/((B89+E100)/2)</f>
        <v>0.5352112676056338</v>
      </c>
      <c r="L100">
        <v>3</v>
      </c>
    </row>
    <row r="101" spans="1:12" ht="12.75">
      <c r="A101" s="2">
        <v>44440</v>
      </c>
      <c r="B101">
        <v>32</v>
      </c>
      <c r="C101">
        <v>1</v>
      </c>
      <c r="D101">
        <v>4</v>
      </c>
      <c r="E101">
        <f t="shared" si="15"/>
        <v>29</v>
      </c>
      <c r="F101" s="5">
        <f t="shared" si="16"/>
        <v>-3</v>
      </c>
      <c r="G101" s="3">
        <f t="shared" si="17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14"/>
        <v>0.7246376811594203</v>
      </c>
      <c r="K101" s="3">
        <f>((L90-O90)+(L91-O91)+(L92-O92)+(L93-O93)+(L94-O94)+(L95-O95)+(L96-O96)+(L97-O97)+(L98-O98)+(L99-O99)+(L100-O100)+(L101-O101))/((B90+E101)/2)</f>
        <v>0.6666666666666666</v>
      </c>
      <c r="L101">
        <v>4</v>
      </c>
    </row>
    <row r="102" spans="1:13" ht="12.75">
      <c r="A102" s="2">
        <v>44470</v>
      </c>
      <c r="B102">
        <v>29</v>
      </c>
      <c r="C102">
        <v>3</v>
      </c>
      <c r="D102">
        <v>4</v>
      </c>
      <c r="E102">
        <f t="shared" si="15"/>
        <v>28</v>
      </c>
      <c r="F102" s="5">
        <f t="shared" si="16"/>
        <v>-1</v>
      </c>
      <c r="G102" s="3">
        <f t="shared" si="17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14"/>
        <v>0.8235294117647058</v>
      </c>
      <c r="K102" s="3">
        <f>((L91-O91)+(L92-O92)+(L93-O93)+(L94-O94)+(L95-O95)+(L96-O96)+(L97-O97)+(L98-O98)+(L99-O99)+(L100-O100)+(L101-O101)+(L102-O102))/((B91+E102)/2)</f>
        <v>0.7352941176470589</v>
      </c>
      <c r="L102">
        <v>3</v>
      </c>
      <c r="M102">
        <v>1</v>
      </c>
    </row>
    <row r="103" spans="1:12" ht="12.75">
      <c r="A103" s="2">
        <v>44501</v>
      </c>
      <c r="B103">
        <v>28</v>
      </c>
      <c r="C103">
        <v>0</v>
      </c>
      <c r="D103">
        <v>4</v>
      </c>
      <c r="E103">
        <f t="shared" si="15"/>
        <v>24</v>
      </c>
      <c r="F103" s="5">
        <f t="shared" si="16"/>
        <v>-4</v>
      </c>
      <c r="G103" s="3">
        <f t="shared" si="17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14"/>
        <v>0.9523809523809523</v>
      </c>
      <c r="K103" s="3">
        <f>((L92-O92)+(L93-O93)+(L94-O94)+(L95-O95)+(L96-O96)+(L97-O97)+(L98-O98)+(L99-O99)+(L100-O100)+(L101-O101)+(L102-O102)+(L103-O103))/((B92+E103)/2)</f>
        <v>0.8571428571428571</v>
      </c>
      <c r="L103">
        <v>4</v>
      </c>
    </row>
    <row r="104" spans="1:12" ht="12.75">
      <c r="A104" s="2">
        <v>44531</v>
      </c>
      <c r="B104">
        <v>24</v>
      </c>
      <c r="C104">
        <v>2</v>
      </c>
      <c r="D104">
        <v>1</v>
      </c>
      <c r="E104">
        <f t="shared" si="15"/>
        <v>25</v>
      </c>
      <c r="F104" s="5">
        <f t="shared" si="16"/>
        <v>1</v>
      </c>
      <c r="G104" s="3">
        <f t="shared" si="17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14"/>
        <v>0.9206349206349206</v>
      </c>
      <c r="K104" s="3">
        <f>((L93-O93)+(L94-O94)+(L95-O95)+(L96-O96)+(L97-O97)+(L98-O98)+(L99-O99)+(L100-O100)+(L101-O101)+(L102-O102)+(L103-O103)+(L104-O104))/((B93+E104)/2)</f>
        <v>0.8253968253968254</v>
      </c>
      <c r="L104">
        <v>1</v>
      </c>
    </row>
    <row r="105" spans="1:12" ht="12.75">
      <c r="A105" s="2">
        <v>44562</v>
      </c>
      <c r="B105">
        <v>25</v>
      </c>
      <c r="C105">
        <v>3</v>
      </c>
      <c r="D105">
        <v>3</v>
      </c>
      <c r="E105">
        <f t="shared" si="15"/>
        <v>25</v>
      </c>
      <c r="F105" s="5">
        <f t="shared" si="16"/>
        <v>0</v>
      </c>
      <c r="G105" s="3">
        <f t="shared" si="17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14"/>
        <v>1</v>
      </c>
      <c r="K105" s="3">
        <f>((L94-O94)+(L95-O95)+(L96-O96)+(L97-O97)+(L98-O98)+(L99-O99)+(L100-O100)+(L101-O101)+(L102-O102)+(L103-O103)+(L104-O104)+(L105-O105))/((B94+E105)/2)</f>
        <v>0.9032258064516129</v>
      </c>
      <c r="L105">
        <v>3</v>
      </c>
    </row>
    <row r="106" spans="1:12" ht="12.75">
      <c r="A106" s="2">
        <v>44593</v>
      </c>
      <c r="B106">
        <v>25</v>
      </c>
      <c r="C106">
        <v>1</v>
      </c>
      <c r="D106">
        <v>2</v>
      </c>
      <c r="E106">
        <f t="shared" si="15"/>
        <v>24</v>
      </c>
      <c r="F106" s="5">
        <f t="shared" si="16"/>
        <v>-1</v>
      </c>
      <c r="G106" s="3">
        <f t="shared" si="17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14"/>
        <v>0.9830508474576272</v>
      </c>
      <c r="K106" s="3">
        <f>((L95-O95)+(L96-O96)+(L97-O97)+(L98-O98)+(L99-O99)+(L100-O100)+(L101-O101)+(L102-O102)+(L103-O103)+(L104-O104)+(L105-O105)+(L106-O106))/((B95+E106)/2)</f>
        <v>0.8813559322033898</v>
      </c>
      <c r="L106">
        <v>2</v>
      </c>
    </row>
    <row r="107" spans="1:13" ht="12.75">
      <c r="A107" s="2">
        <v>44621</v>
      </c>
      <c r="B107">
        <v>24</v>
      </c>
      <c r="C107">
        <v>0</v>
      </c>
      <c r="D107">
        <v>1</v>
      </c>
      <c r="E107">
        <f t="shared" si="15"/>
        <v>23</v>
      </c>
      <c r="F107" s="5">
        <f t="shared" si="16"/>
        <v>-1</v>
      </c>
      <c r="G107" s="3">
        <f t="shared" si="17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14"/>
        <v>1</v>
      </c>
      <c r="K107" s="3">
        <f>((L96-O96)+(L97-O97)+(L98-O98)+(L99-O99)+(L100-O100)+(L101-O101)+(L102-O102)+(L103-O103)+(L104-O104)+(L105-O105)+(L106-O106)+(L107-O107))/((B96+E107)/2)</f>
        <v>0.8666666666666667</v>
      </c>
      <c r="L107">
        <v>0</v>
      </c>
      <c r="M107">
        <v>1</v>
      </c>
    </row>
    <row r="108" spans="1:12" ht="12.75">
      <c r="A108" s="2">
        <v>44652</v>
      </c>
      <c r="B108">
        <v>23</v>
      </c>
      <c r="C108">
        <v>6</v>
      </c>
      <c r="D108">
        <v>1</v>
      </c>
      <c r="E108">
        <f t="shared" si="15"/>
        <v>28</v>
      </c>
      <c r="F108" s="5">
        <f t="shared" si="16"/>
        <v>5</v>
      </c>
      <c r="G108" s="3">
        <f t="shared" si="17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14"/>
        <v>0.9206349206349206</v>
      </c>
      <c r="K108" s="3">
        <f>((L97-O97)+(L98-O98)+(L99-O99)+(L100-O100)+(L101-O101)+(L102-O102)+(L103-O103)+(L104-O104)+(L105-O105)+(L106-O106)+(L107-O107)+(L108-O108))/((B97+E108)/2)</f>
        <v>0.8571428571428571</v>
      </c>
      <c r="L108">
        <v>1</v>
      </c>
    </row>
    <row r="109" spans="1:13" ht="12.75">
      <c r="A109" s="2">
        <v>44682</v>
      </c>
      <c r="B109">
        <v>28</v>
      </c>
      <c r="C109">
        <v>2</v>
      </c>
      <c r="D109">
        <v>4</v>
      </c>
      <c r="E109">
        <f t="shared" si="15"/>
        <v>26</v>
      </c>
      <c r="F109" s="5">
        <f t="shared" si="16"/>
        <v>-2</v>
      </c>
      <c r="G109" s="3">
        <f t="shared" si="17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14"/>
        <v>0.9538461538461539</v>
      </c>
      <c r="K109" s="3">
        <f>((L98-O98)+(L99-O99)+(L100-O100)+(L101-O101)+(L102-O102)+(L103-O103)+(L104-O104)+(L105-O105)+(L106-O106)+(L107-O107)+(L108-O108)+(L109-O109))/((B98+E109)/2)</f>
        <v>0.8615384615384616</v>
      </c>
      <c r="L109">
        <v>3</v>
      </c>
      <c r="M109">
        <v>1</v>
      </c>
    </row>
    <row r="110" spans="1:12" ht="12.75">
      <c r="A110" s="2">
        <v>44713</v>
      </c>
      <c r="B110">
        <v>26</v>
      </c>
      <c r="C110">
        <v>8</v>
      </c>
      <c r="D110">
        <v>2</v>
      </c>
      <c r="E110">
        <f t="shared" si="15"/>
        <v>32</v>
      </c>
      <c r="F110" s="5">
        <f t="shared" si="16"/>
        <v>6</v>
      </c>
      <c r="G110" s="3">
        <f t="shared" si="17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14"/>
        <v>0.9295774647887324</v>
      </c>
      <c r="K110" s="3">
        <f>((L99-O99)+(L100-O100)+(L101-O101)+(L102-O102)+(L103-O103)+(L104-O104)+(L105-O105)+(L106-O106)+(L107-O107)+(L108-O108)+(L109-O109)+(L110-O110))/((B99+E110)/2)</f>
        <v>0.8450704225352113</v>
      </c>
      <c r="L110">
        <v>2</v>
      </c>
    </row>
    <row r="111" spans="1:12" ht="12.75">
      <c r="A111" s="2">
        <v>44743</v>
      </c>
      <c r="B111">
        <v>32</v>
      </c>
      <c r="C111">
        <v>3</v>
      </c>
      <c r="D111">
        <v>1</v>
      </c>
      <c r="E111">
        <f aca="true" t="shared" si="18" ref="E111:E116">B111+C111-D111</f>
        <v>34</v>
      </c>
      <c r="F111" s="5">
        <f aca="true" t="shared" si="19" ref="F111:F116">C111-D111</f>
        <v>2</v>
      </c>
      <c r="G111" s="3">
        <f aca="true" t="shared" si="20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1" ref="J111:J116">(D100+D101+D102+D103+D104+D105+D106+D107+D108+D109+D110+D111)/((B100+E111)/2)</f>
        <v>0.8695652173913043</v>
      </c>
      <c r="K111" s="3">
        <f>((L100-O100)+(L101-O101)+(L102-O102)+(L103-O103)+(L104-O104)+(L105-O105)+(L106-O106)+(L107-O107)+(L108-O108)+(L109-O109)+(L110-O110)+(L111-O111))/((B100+E111)/2)</f>
        <v>0.782608695652174</v>
      </c>
      <c r="L111">
        <v>1</v>
      </c>
    </row>
    <row r="112" spans="1:13" ht="12.75">
      <c r="A112" s="2">
        <v>44774</v>
      </c>
      <c r="B112">
        <v>34</v>
      </c>
      <c r="C112">
        <v>6</v>
      </c>
      <c r="D112">
        <v>2</v>
      </c>
      <c r="E112">
        <f t="shared" si="18"/>
        <v>38</v>
      </c>
      <c r="F112" s="5">
        <f t="shared" si="19"/>
        <v>4</v>
      </c>
      <c r="G112" s="3">
        <f t="shared" si="20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1"/>
        <v>0.8285714285714286</v>
      </c>
      <c r="K112" s="3">
        <f>((L101-O101)+(L102-O102)+(L103-O103)+(L104-O104)+(L105-O105)+(L106-O106)+(L107-O107)+(L108-O108)+(L109-O109)+(L110-O110)+(L111-O111)+(L112-O112))/((B101+E112)/2)</f>
        <v>0.7142857142857143</v>
      </c>
      <c r="L112">
        <v>1</v>
      </c>
      <c r="M112">
        <v>1</v>
      </c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 t="shared" si="18"/>
        <v>43</v>
      </c>
      <c r="F113" s="5">
        <f t="shared" si="19"/>
        <v>5</v>
      </c>
      <c r="G113" s="3">
        <f t="shared" si="20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1"/>
        <v>0.6944444444444444</v>
      </c>
      <c r="K113" s="3">
        <f>((L102-O102)+(L103-O103)+(L104-O104)+(L105-O105)+(L106-O106)+(L107-O107)+(L108-O108)+(L109-O109)+(L110-O110)+(L111-O111)+(L112-O112)+(L113-O113))/((B102+E113)/2)</f>
        <v>0.5833333333333334</v>
      </c>
      <c r="L113">
        <v>0</v>
      </c>
    </row>
    <row r="114" spans="1:13" ht="12.75">
      <c r="A114" s="2">
        <v>44835</v>
      </c>
      <c r="B114">
        <v>43</v>
      </c>
      <c r="C114">
        <v>0</v>
      </c>
      <c r="D114">
        <v>3</v>
      </c>
      <c r="E114">
        <f t="shared" si="18"/>
        <v>40</v>
      </c>
      <c r="F114" s="5">
        <f t="shared" si="19"/>
        <v>-3</v>
      </c>
      <c r="G114" s="3">
        <f t="shared" si="20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1"/>
        <v>0.7058823529411765</v>
      </c>
      <c r="K114" s="3">
        <f>((L103-O103)+(L104-O104)+(L105-O105)+(L106-O106)+(L107-O107)+(L108-O108)+(L109-O109)+(L110-O110)+(L111-O111)+(L112-O112)+(L113-O113)+(L114-O114))/((B103+E114)/2)</f>
        <v>0.5882352941176471</v>
      </c>
      <c r="L114">
        <v>2</v>
      </c>
      <c r="M114">
        <v>1</v>
      </c>
    </row>
    <row r="115" spans="1:13" ht="12.75">
      <c r="A115" s="2">
        <v>44866</v>
      </c>
      <c r="B115">
        <v>40</v>
      </c>
      <c r="C115">
        <v>0</v>
      </c>
      <c r="D115">
        <v>3</v>
      </c>
      <c r="E115">
        <f t="shared" si="18"/>
        <v>37</v>
      </c>
      <c r="F115" s="5">
        <f t="shared" si="19"/>
        <v>-3</v>
      </c>
      <c r="G115" s="3">
        <f t="shared" si="20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1"/>
        <v>0.7540983606557377</v>
      </c>
      <c r="K115" s="3">
        <f>((L104-O104)+(L105-O105)+(L106-O106)+(L107-O107)+(L108-O108)+(L109-O109)+(L110-O110)+(L111-O111)+(L112-O112)+(L113-O113)+(L114-O114)+(L115-O115))/((B104+E115)/2)</f>
        <v>0.5901639344262295</v>
      </c>
      <c r="L115">
        <v>2</v>
      </c>
      <c r="M115">
        <v>1</v>
      </c>
    </row>
    <row r="116" spans="1:12" ht="12.75">
      <c r="A116" s="2">
        <v>44896</v>
      </c>
      <c r="B116">
        <v>37</v>
      </c>
      <c r="C116">
        <v>3</v>
      </c>
      <c r="D116">
        <v>3</v>
      </c>
      <c r="E116">
        <f t="shared" si="18"/>
        <v>37</v>
      </c>
      <c r="F116" s="5">
        <f t="shared" si="19"/>
        <v>0</v>
      </c>
      <c r="G116" s="3">
        <f t="shared" si="20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1"/>
        <v>0.8064516129032258</v>
      </c>
      <c r="K116" s="3">
        <f>((L105-O105)+(L106-O106)+(L107-O107)+(L108-O108)+(L109-O109)+(L110-O110)+(L111-O111)+(L112-O112)+(L113-O113)+(L114-O114)+(L115-O115)+(L116-O116))/((B105+E116)/2)</f>
        <v>0.6451612903225806</v>
      </c>
      <c r="L116">
        <v>3</v>
      </c>
    </row>
    <row r="117" spans="1:12" ht="12.75">
      <c r="A117" s="2">
        <v>44927</v>
      </c>
      <c r="B117">
        <v>37</v>
      </c>
      <c r="C117">
        <v>5</v>
      </c>
      <c r="D117">
        <v>4</v>
      </c>
      <c r="E117">
        <f aca="true" t="shared" si="22" ref="E117:E122">B117+C117-D117</f>
        <v>38</v>
      </c>
      <c r="F117" s="5">
        <f aca="true" t="shared" si="23" ref="F117:F122">C117-D117</f>
        <v>1</v>
      </c>
      <c r="G117" s="3">
        <f aca="true" t="shared" si="24" ref="G117:G122"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 aca="true" t="shared" si="25" ref="J117:J122">(D106+D107+D108+D109+D110+D111+D112+D113+D114+D115+D116+D117)/((B106+E117)/2)</f>
        <v>0.8253968253968254</v>
      </c>
      <c r="K117" s="3">
        <f>((L106-O106)+(L107-O107)+(L108-O108)+(L109-O109)+(L110-O110)+(L111-O111)+(L112-O112)+(L113-O113)+(L114-O114)+(L115-O115)+(L116-O116)+(L117-O117))/((B106+E117)/2)</f>
        <v>0.6666666666666666</v>
      </c>
      <c r="L117">
        <v>4</v>
      </c>
    </row>
    <row r="118" spans="1:12" ht="12.75">
      <c r="A118" s="2">
        <v>44958</v>
      </c>
      <c r="B118">
        <v>38</v>
      </c>
      <c r="C118">
        <v>1</v>
      </c>
      <c r="D118">
        <v>4</v>
      </c>
      <c r="E118">
        <f t="shared" si="22"/>
        <v>35</v>
      </c>
      <c r="F118" s="5">
        <f t="shared" si="23"/>
        <v>-3</v>
      </c>
      <c r="G118" s="3">
        <f t="shared" si="24"/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 t="shared" si="25"/>
        <v>0.9491525423728814</v>
      </c>
      <c r="K118" s="3">
        <f>((L107-O107)+(L108-O108)+(L109-O109)+(L110-O110)+(L111-O111)+(L112-O112)+(L113-O113)+(L114-O114)+(L115-O115)+(L116-O116)+(L117-O117)+(L118-O118))/((B107+E118)/2)</f>
        <v>0.7796610169491526</v>
      </c>
      <c r="L118">
        <v>4</v>
      </c>
    </row>
    <row r="119" spans="1:13" ht="12.75">
      <c r="A119" s="2">
        <v>44986</v>
      </c>
      <c r="B119">
        <v>35</v>
      </c>
      <c r="C119">
        <v>1</v>
      </c>
      <c r="D119">
        <v>4</v>
      </c>
      <c r="E119">
        <f t="shared" si="22"/>
        <v>32</v>
      </c>
      <c r="F119" s="5">
        <f t="shared" si="23"/>
        <v>-3</v>
      </c>
      <c r="G119" s="3">
        <f t="shared" si="24"/>
        <v>0.11940298507462686</v>
      </c>
      <c r="H119" s="3">
        <f>(D117+D118+D119)/(($B$117+E119)/2)</f>
        <v>0.34782608695652173</v>
      </c>
      <c r="I119" s="3">
        <f>(D111+D112+D113+D114+D115+D116+D117+D118+D119)/(($B$111+E119)/2)</f>
        <v>0.75</v>
      </c>
      <c r="J119" s="3">
        <f t="shared" si="25"/>
        <v>1.1272727272727272</v>
      </c>
      <c r="K119" s="3">
        <f>((L108-O108)+(L109-O109)+(L110-O110)+(L111-O111)+(L112-O112)+(L113-O113)+(L114-O114)+(L115-O115)+(L116-O116)+(L117-O117)+(L118-O118)+(L119-O119))/((B108+E119)/2)</f>
        <v>0.9454545454545454</v>
      </c>
      <c r="L119">
        <v>3</v>
      </c>
      <c r="M119">
        <v>1</v>
      </c>
    </row>
    <row r="120" spans="1:12" ht="12.75">
      <c r="A120" s="2">
        <v>45017</v>
      </c>
      <c r="B120">
        <v>32</v>
      </c>
      <c r="C120">
        <v>2</v>
      </c>
      <c r="D120">
        <v>1</v>
      </c>
      <c r="E120">
        <f t="shared" si="22"/>
        <v>33</v>
      </c>
      <c r="F120" s="5">
        <f t="shared" si="23"/>
        <v>1</v>
      </c>
      <c r="G120" s="3">
        <f t="shared" si="24"/>
        <v>0.03076923076923077</v>
      </c>
      <c r="H120" s="3">
        <f>(D117+D118+D119+D120)/(($B$117+E120)/2)</f>
        <v>0.37142857142857144</v>
      </c>
      <c r="I120" s="3">
        <f>(D111+D112+D113+D114+D115+D116+D117+D118+D119+D120)/(($B$111+E120)/2)</f>
        <v>0.7692307692307693</v>
      </c>
      <c r="J120" s="3">
        <f t="shared" si="25"/>
        <v>1.0163934426229508</v>
      </c>
      <c r="K120" s="3">
        <f>((L109-O109)+(L110-O110)+(L111-O111)+(L112-O112)+(L113-O113)+(L114-O114)+(L115-O115)+(L116-O116)+(L117-O117)+(L118-O118)+(L119-O119)+(L120-O120))/((B109+E120)/2)</f>
        <v>0.8524590163934426</v>
      </c>
      <c r="L120">
        <v>1</v>
      </c>
    </row>
    <row r="121" spans="1:12" ht="12.75">
      <c r="A121" s="2">
        <v>45047</v>
      </c>
      <c r="B121">
        <v>33</v>
      </c>
      <c r="C121">
        <v>3</v>
      </c>
      <c r="D121">
        <v>5</v>
      </c>
      <c r="E121">
        <f t="shared" si="22"/>
        <v>31</v>
      </c>
      <c r="F121" s="5">
        <f t="shared" si="23"/>
        <v>-2</v>
      </c>
      <c r="G121" s="3">
        <f t="shared" si="24"/>
        <v>0.15625</v>
      </c>
      <c r="H121" s="3">
        <f>(D117+D118+D119+D120+D121)/(($B$117+E121)/2)</f>
        <v>0.5294117647058824</v>
      </c>
      <c r="I121" s="3">
        <f>(D111+D112+D113+D114+D115+D116+D117+D118+D119+D120+D121)/(($B$111+E121)/2)</f>
        <v>0.9523809523809523</v>
      </c>
      <c r="J121" s="3">
        <f t="shared" si="25"/>
        <v>1.1228070175438596</v>
      </c>
      <c r="K121" s="3">
        <f>((L110-O110)+(L111-O111)+(L112-O112)+(L113-O113)+(L114-O114)+(L115-O115)+(L116-O116)+(L117-O117)+(L118-O118)+(L119-O119)+(L120-O120)+(L121-O121))/((B110+E121)/2)</f>
        <v>0.9824561403508771</v>
      </c>
      <c r="L121">
        <v>5</v>
      </c>
    </row>
    <row r="122" spans="1:12" ht="12.75">
      <c r="A122" s="2">
        <v>45078</v>
      </c>
      <c r="B122">
        <v>31</v>
      </c>
      <c r="C122">
        <v>2</v>
      </c>
      <c r="D122">
        <v>1</v>
      </c>
      <c r="E122">
        <f t="shared" si="22"/>
        <v>32</v>
      </c>
      <c r="F122" s="5">
        <f t="shared" si="23"/>
        <v>1</v>
      </c>
      <c r="G122" s="3">
        <f t="shared" si="24"/>
        <v>0.031746031746031744</v>
      </c>
      <c r="H122" s="3">
        <f>(D117+D118+D119+D120+D121+D122)/(($B$117+E122)/2)</f>
        <v>0.5507246376811594</v>
      </c>
      <c r="I122" s="3">
        <f>(D111+D112+D113+D114+D115+D116+D117+D118+D119+D120+D121+D122)/(($B$111+E122)/2)</f>
        <v>0.96875</v>
      </c>
      <c r="J122" s="3">
        <f t="shared" si="25"/>
        <v>0.96875</v>
      </c>
      <c r="K122" s="3">
        <f>((L111-O111)+(L112-O112)+(L113-O113)+(L114-O114)+(L115-O115)+(L116-O116)+(L117-O117)+(L118-O118)+(L119-O119)+(L120-O120)+(L121-O121)+(L122-O122))/((B111+E122)/2)</f>
        <v>0.84375</v>
      </c>
      <c r="L122">
        <v>1</v>
      </c>
    </row>
    <row r="123" spans="1:13" ht="12.75">
      <c r="A123" s="2">
        <v>45108</v>
      </c>
      <c r="B123">
        <v>32</v>
      </c>
      <c r="C123">
        <v>7</v>
      </c>
      <c r="D123">
        <v>2</v>
      </c>
      <c r="E123">
        <f>B123+C123-D123</f>
        <v>37</v>
      </c>
      <c r="F123" s="5">
        <f>C123-D123</f>
        <v>5</v>
      </c>
      <c r="G123" s="3">
        <f>D123/((B123+E123)/2)</f>
        <v>0.057971014492753624</v>
      </c>
      <c r="H123" s="3">
        <f>(D117+D118+D119+D120+D121+D122+D123)/(($B$117+E123)/2)</f>
        <v>0.5675675675675675</v>
      </c>
      <c r="I123" s="3">
        <f>(D123)/(($B$123+E123)/2)</f>
        <v>0.057971014492753624</v>
      </c>
      <c r="J123" s="3">
        <f>(D112+D113+D114+D115+D116+D117+D118+D119+D120+D121+D122+D123)/((B112+E123)/2)</f>
        <v>0.9014084507042254</v>
      </c>
      <c r="K123" s="3">
        <f>((L112-O112)+(L113-O113)+(L114-O114)+(L115-O115)+(L116-O116)+(L117-O117)+(L118-O118)+(L119-O119)+(L120-O120)+(L121-O121)+(L122-O122)+(L123-O123))/((B112+E123)/2)</f>
        <v>0.7605633802816901</v>
      </c>
      <c r="L123">
        <v>1</v>
      </c>
      <c r="M123">
        <v>1</v>
      </c>
    </row>
    <row r="124" spans="1:12" ht="12.75">
      <c r="A124" s="2">
        <v>45139</v>
      </c>
      <c r="B124">
        <v>37</v>
      </c>
      <c r="C124">
        <v>1.5</v>
      </c>
      <c r="D124">
        <v>4</v>
      </c>
      <c r="E124">
        <f>B124+C124-D124</f>
        <v>34.5</v>
      </c>
      <c r="F124" s="5">
        <f>C124-D124</f>
        <v>-2.5</v>
      </c>
      <c r="G124" s="3">
        <f>D124/((B124+E124)/2)</f>
        <v>0.11188811188811189</v>
      </c>
      <c r="H124" s="3">
        <f>(D117+D118+D119+D120+D121+D122+D123+D124)/(($B$117+E124)/2)</f>
        <v>0.6993006993006993</v>
      </c>
      <c r="I124" s="3">
        <f>(D123+D124)/(($B$123+E124)/2)</f>
        <v>0.18045112781954886</v>
      </c>
      <c r="J124" s="3">
        <f>(D113+D114+D115+D116+D117+D118+D119+D120+D121+D122+D123+D124)/((B113+E124)/2)</f>
        <v>0.9379310344827586</v>
      </c>
      <c r="K124" s="3">
        <f>((L113-O113)+(L114-O114)+(L115-O115)+(L116-O116)+(L117-O117)+(L118-O118)+(L119-O119)+(L120-O120)+(L121-O121)+(L122-O122)+(L123-O123)+(L124-O124))/((B113+E124)/2)</f>
        <v>0.8275862068965517</v>
      </c>
      <c r="L124">
        <v>4</v>
      </c>
    </row>
    <row r="125" spans="1:12" ht="12.75">
      <c r="A125" s="2">
        <v>45170</v>
      </c>
      <c r="B125">
        <v>34.5</v>
      </c>
      <c r="C125">
        <v>0</v>
      </c>
      <c r="D125">
        <v>2</v>
      </c>
      <c r="E125">
        <f>B125+C125-D125</f>
        <v>32.5</v>
      </c>
      <c r="F125" s="5">
        <f>C125-D125</f>
        <v>-2</v>
      </c>
      <c r="G125" s="3">
        <f>D125/((B125+E125)/2)</f>
        <v>0.05970149253731343</v>
      </c>
      <c r="H125" s="3">
        <f>(D117+D118+D119+D120+D121+D122+D123+D124+D125)/(($B$117+E125)/2)</f>
        <v>0.7769784172661871</v>
      </c>
      <c r="I125" s="3">
        <f>(D123+D124+D125)/(($B$123+E125)/2)</f>
        <v>0.24806201550387597</v>
      </c>
      <c r="J125" s="3">
        <f>(D114+D115+D116+D117+D118+D119+D120+D121+D122+D123+D124+D125)/((B114+E125)/2)</f>
        <v>0.9536423841059603</v>
      </c>
      <c r="K125" s="3">
        <f>((L114-O114)+(L115-O115)+(L116-O116)+(L117-O117)+(L118-O118)+(L119-O119)+(L120-O120)+(L121-O121)+(L122-O122)+(L123-O123)+(L124-O124)+(L125-O125))/((B114+E125)/2)</f>
        <v>0.847682119205298</v>
      </c>
      <c r="L125">
        <v>2</v>
      </c>
    </row>
    <row r="126" spans="1:12" ht="12.75">
      <c r="A126" s="2">
        <v>45200</v>
      </c>
      <c r="B126">
        <v>32.5</v>
      </c>
      <c r="C126">
        <v>8</v>
      </c>
      <c r="D126">
        <v>0</v>
      </c>
      <c r="E126">
        <f>B126+C126-D126</f>
        <v>40.5</v>
      </c>
      <c r="F126" s="5">
        <f>C126-D126</f>
        <v>8</v>
      </c>
      <c r="G126" s="3">
        <f>D126/((B126+E126)/2)</f>
        <v>0</v>
      </c>
      <c r="H126" s="3">
        <f>(D117+D118+D119+D120+D121+D122+D123+D124+D125+D126)/(($B$117+E126)/2)</f>
        <v>0.6967741935483871</v>
      </c>
      <c r="I126" s="3">
        <f>(D123+D124+D125+D126)/(($B$123+E126)/2)</f>
        <v>0.2206896551724138</v>
      </c>
      <c r="J126" s="3">
        <f>(D115+D116+D117+D118+D119+D120+D121+D122+D123+D124+D125+D126)/((B115+E126)/2)</f>
        <v>0.8198757763975155</v>
      </c>
      <c r="K126" s="3">
        <f>((L115-O115)+(L116-O116)+(L117-O117)+(L118-O118)+(L119-O119)+(L120-O120)+(L121-O121)+(L122-O122)+(L123-O123)+(L124-O124)+(L125-O125)+(L126-O126))/((B115+E126)/2)</f>
        <v>0.7453416149068323</v>
      </c>
      <c r="L126">
        <v>0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07">
      <selection activeCell="P126" sqref="P12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3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</row>
    <row r="17" spans="1:13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3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3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</row>
    <row r="26" spans="1:13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3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2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2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1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</row>
    <row r="44" spans="1:11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1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</row>
    <row r="48" spans="1:12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1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3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</row>
    <row r="67" spans="1:12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</row>
    <row r="68" spans="1:12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</row>
    <row r="69" spans="1:12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</row>
    <row r="70" spans="1:11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2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2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</row>
    <row r="86" spans="1:12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2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2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2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</row>
    <row r="103" spans="1:12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</row>
    <row r="104" spans="1:12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1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</row>
    <row r="110" spans="1:11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</row>
    <row r="111" spans="1:12" ht="12.75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.75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3" ht="12.75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</row>
    <row r="116" spans="1:11" ht="12.75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.75">
      <c r="A117" s="2">
        <v>44927</v>
      </c>
      <c r="B117">
        <v>8</v>
      </c>
      <c r="C117">
        <v>1</v>
      </c>
      <c r="D117">
        <v>0</v>
      </c>
      <c r="E117">
        <f aca="true" t="shared" si="22" ref="E117:E122">B117+C117-D117</f>
        <v>9</v>
      </c>
      <c r="F117" s="5">
        <f aca="true" t="shared" si="23" ref="F117:F122">C117-D117</f>
        <v>1</v>
      </c>
      <c r="G117" s="3">
        <f aca="true" t="shared" si="24" ref="G117:G122"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 aca="true" t="shared" si="25" ref="J117:J122">(D106+D107+D108+D109+D110+D111+D112+D113+D114+D115+D116+D117)/((B106+E117)/2)</f>
        <v>0.35294117647058826</v>
      </c>
      <c r="K117" s="3">
        <f aca="true" t="shared" si="26" ref="K117:K122">((L106-O106)+(L107-O107)+(L108-O108)+(L109-O109)+(L110-O110)+(L111-O111)+(L112-O112)+(L113-O113)+(L114-O114)+(L115-O115)+(L116-O116)+(L117-O117))/((B106+E117)/2)</f>
        <v>0.23529411764705882</v>
      </c>
    </row>
    <row r="118" spans="1:12" ht="12.75">
      <c r="A118" s="2">
        <v>44958</v>
      </c>
      <c r="B118">
        <v>9</v>
      </c>
      <c r="C118">
        <v>0</v>
      </c>
      <c r="D118">
        <v>1</v>
      </c>
      <c r="E118">
        <f t="shared" si="22"/>
        <v>8</v>
      </c>
      <c r="F118" s="5">
        <f t="shared" si="23"/>
        <v>-1</v>
      </c>
      <c r="G118" s="3">
        <f t="shared" si="24"/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 t="shared" si="25"/>
        <v>0.4</v>
      </c>
      <c r="K118" s="3">
        <f t="shared" si="26"/>
        <v>0.26666666666666666</v>
      </c>
      <c r="L118">
        <v>1</v>
      </c>
    </row>
    <row r="119" spans="1:13" ht="12.75">
      <c r="A119" s="2">
        <v>44986</v>
      </c>
      <c r="B119">
        <v>8</v>
      </c>
      <c r="C119">
        <v>1</v>
      </c>
      <c r="D119">
        <v>1</v>
      </c>
      <c r="E119">
        <f t="shared" si="22"/>
        <v>8</v>
      </c>
      <c r="F119" s="5">
        <f t="shared" si="23"/>
        <v>0</v>
      </c>
      <c r="G119" s="3">
        <f t="shared" si="24"/>
        <v>0.125</v>
      </c>
      <c r="H119" s="3">
        <f>(D117+D118+D119)/(($B$117+E119)/2)</f>
        <v>0.25</v>
      </c>
      <c r="I119" s="3">
        <f>(D111+D112+D113+D114+D115+D116+D117+D118+D119)/(($B$111+E119)/2)</f>
        <v>0.47058823529411764</v>
      </c>
      <c r="J119" s="3">
        <f t="shared" si="25"/>
        <v>0.5333333333333333</v>
      </c>
      <c r="K119" s="3">
        <f t="shared" si="26"/>
        <v>0.26666666666666666</v>
      </c>
      <c r="M119">
        <v>1</v>
      </c>
    </row>
    <row r="120" spans="1:11" ht="12.75">
      <c r="A120" s="2">
        <v>45017</v>
      </c>
      <c r="B120">
        <v>8</v>
      </c>
      <c r="C120">
        <v>0</v>
      </c>
      <c r="D120">
        <v>0</v>
      </c>
      <c r="E120">
        <f t="shared" si="22"/>
        <v>8</v>
      </c>
      <c r="F120" s="5">
        <f t="shared" si="23"/>
        <v>0</v>
      </c>
      <c r="G120" s="3">
        <f t="shared" si="24"/>
        <v>0</v>
      </c>
      <c r="H120" s="3">
        <f>(D117+D118+D119+D120)/(($B$117+E120)/2)</f>
        <v>0.25</v>
      </c>
      <c r="I120" s="3">
        <f>(D111+D112+D113+D114+D115+D116+D117+D118+D119+D120)/(($B$111+E120)/2)</f>
        <v>0.47058823529411764</v>
      </c>
      <c r="J120" s="3">
        <f t="shared" si="25"/>
        <v>0.5333333333333333</v>
      </c>
      <c r="K120" s="3">
        <f t="shared" si="26"/>
        <v>0.26666666666666666</v>
      </c>
    </row>
    <row r="121" spans="1:12" ht="12.75">
      <c r="A121" s="2">
        <v>45047</v>
      </c>
      <c r="B121">
        <v>8</v>
      </c>
      <c r="C121">
        <v>1</v>
      </c>
      <c r="D121">
        <v>2</v>
      </c>
      <c r="E121">
        <f t="shared" si="22"/>
        <v>7</v>
      </c>
      <c r="F121" s="5">
        <f t="shared" si="23"/>
        <v>-1</v>
      </c>
      <c r="G121" s="3">
        <f t="shared" si="24"/>
        <v>0.26666666666666666</v>
      </c>
      <c r="H121" s="3">
        <f>(D117+D118+D119+D120+D121)/(($B$117+E121)/2)</f>
        <v>0.5333333333333333</v>
      </c>
      <c r="I121" s="3">
        <f>(D111+D112+D113+D114+D115+D116+D117+D118+D119+D120+D121)/(($B$111+E121)/2)</f>
        <v>0.75</v>
      </c>
      <c r="J121" s="3">
        <f t="shared" si="25"/>
        <v>0.8</v>
      </c>
      <c r="K121" s="3">
        <f t="shared" si="26"/>
        <v>0.5333333333333333</v>
      </c>
      <c r="L121">
        <v>2</v>
      </c>
    </row>
    <row r="122" spans="1:11" ht="12.75">
      <c r="A122" s="2">
        <v>45078</v>
      </c>
      <c r="B122">
        <v>7</v>
      </c>
      <c r="C122">
        <v>0</v>
      </c>
      <c r="D122">
        <v>0</v>
      </c>
      <c r="E122">
        <f t="shared" si="22"/>
        <v>7</v>
      </c>
      <c r="F122" s="5">
        <f t="shared" si="23"/>
        <v>0</v>
      </c>
      <c r="G122" s="3">
        <f t="shared" si="24"/>
        <v>0</v>
      </c>
      <c r="H122" s="3">
        <f>(D117+D118+D119+D120+D121+D122)/(($B$117+E122)/2)</f>
        <v>0.5333333333333333</v>
      </c>
      <c r="I122" s="3">
        <f>(D111+D112+D113+D114+D115+D116+D117+D118+D119+D120+D121+D122)/(($B$111+E122)/2)</f>
        <v>0.75</v>
      </c>
      <c r="J122" s="3">
        <f t="shared" si="25"/>
        <v>0.75</v>
      </c>
      <c r="K122" s="3">
        <f t="shared" si="26"/>
        <v>0.5</v>
      </c>
    </row>
    <row r="123" spans="1:11" ht="12.75">
      <c r="A123" s="2">
        <v>45108</v>
      </c>
      <c r="B123">
        <v>7</v>
      </c>
      <c r="C123">
        <v>0</v>
      </c>
      <c r="D123">
        <v>0</v>
      </c>
      <c r="E123">
        <f>B123+C123-D123</f>
        <v>7</v>
      </c>
      <c r="F123" s="5">
        <f>C123-D123</f>
        <v>0</v>
      </c>
      <c r="G123" s="3">
        <f>D123/((B123+E123)/2)</f>
        <v>0</v>
      </c>
      <c r="H123" s="3">
        <f>(D117+D118+D119+D120+D121+D122+D123)/(($B$117+E123)/2)</f>
        <v>0.5333333333333333</v>
      </c>
      <c r="I123" s="3">
        <f>(D123)/(($B$123+E123)/2)</f>
        <v>0</v>
      </c>
      <c r="J123" s="3">
        <f>(D112+D113+D114+D115+D116+D117+D118+D119+D120+D121+D122+D123)/((B112+E123)/2)</f>
        <v>0.6666666666666666</v>
      </c>
      <c r="K123" s="3">
        <f>((L112-O112)+(L113-O113)+(L114-O114)+(L115-O115)+(L116-O116)+(L117-O117)+(L118-O118)+(L119-O119)+(L120-O120)+(L121-O121)+(L122-O122)+(L123-O123))/((B112+E123)/2)</f>
        <v>0.4</v>
      </c>
    </row>
    <row r="124" spans="1:11" ht="12.75">
      <c r="A124" s="2">
        <v>45139</v>
      </c>
      <c r="B124">
        <v>7</v>
      </c>
      <c r="C124">
        <v>2</v>
      </c>
      <c r="D124">
        <v>0</v>
      </c>
      <c r="E124">
        <f>B124+C124-D124</f>
        <v>9</v>
      </c>
      <c r="F124" s="5">
        <f>C124-D124</f>
        <v>2</v>
      </c>
      <c r="G124" s="3">
        <f>D124/((B124+E124)/2)</f>
        <v>0</v>
      </c>
      <c r="H124" s="3">
        <f>(D117+D118+D119+D120+D121+D122+D123+D124)/(($B$117+E124)/2)</f>
        <v>0.47058823529411764</v>
      </c>
      <c r="I124" s="3">
        <f>(D123+D124)/(($B$123+E124)/2)</f>
        <v>0</v>
      </c>
      <c r="J124" s="3">
        <f>(D113+D114+D115+D116+D117+D118+D119+D120+D121+D122+D123+D124)/((B113+E124)/2)</f>
        <v>0.5882352941176471</v>
      </c>
      <c r="K124" s="3">
        <f>((L113-O113)+(L114-O114)+(L115-O115)+(L116-O116)+(L117-O117)+(L118-O118)+(L119-O119)+(L120-O120)+(L121-O121)+(L122-O122)+(L123-O123)+(L124-O124))/((B113+E124)/2)</f>
        <v>0.35294117647058826</v>
      </c>
    </row>
    <row r="125" spans="1:11" ht="12.75">
      <c r="A125" s="2">
        <v>45170</v>
      </c>
      <c r="B125">
        <v>9</v>
      </c>
      <c r="C125">
        <v>1</v>
      </c>
      <c r="D125">
        <v>0</v>
      </c>
      <c r="E125">
        <f>B125+C125-D125</f>
        <v>10</v>
      </c>
      <c r="F125" s="5">
        <f>C125-D125</f>
        <v>1</v>
      </c>
      <c r="G125" s="3">
        <f>D125/((B125+E125)/2)</f>
        <v>0</v>
      </c>
      <c r="H125" s="3">
        <f>(D117+D118+D119+D120+D121+D122+D123+D124+D125)/(($B$117+E125)/2)</f>
        <v>0.4444444444444444</v>
      </c>
      <c r="I125" s="3">
        <f>(D123+D124+D125)/(($B$123+E125)/2)</f>
        <v>0</v>
      </c>
      <c r="J125" s="3">
        <f>(D114+D115+D116+D117+D118+D119+D120+D121+D122+D123+D124+D125)/((B114+E125)/2)</f>
        <v>0.5555555555555556</v>
      </c>
      <c r="K125" s="3">
        <f>((L114-O114)+(L115-O115)+(L116-O116)+(L117-O117)+(L118-O118)+(L119-O119)+(L120-O120)+(L121-O121)+(L122-O122)+(L123-O123)+(L124-O124)+(L125-O125))/((B114+E125)/2)</f>
        <v>0.3333333333333333</v>
      </c>
    </row>
    <row r="126" spans="1:11" ht="12.75">
      <c r="A126" s="2">
        <v>45200</v>
      </c>
      <c r="B126">
        <v>10</v>
      </c>
      <c r="C126">
        <v>0</v>
      </c>
      <c r="D126">
        <v>0</v>
      </c>
      <c r="E126">
        <f>B126+C126-D126</f>
        <v>10</v>
      </c>
      <c r="F126" s="5">
        <f>C126-D126</f>
        <v>0</v>
      </c>
      <c r="G126" s="3">
        <f>D126/((B126+E126)/2)</f>
        <v>0</v>
      </c>
      <c r="H126" s="3">
        <f>(D117+D118+D119+D120+D121+D122+D123+D124+D125+D126)/(($B$117+E126)/2)</f>
        <v>0.4444444444444444</v>
      </c>
      <c r="I126" s="3">
        <f>(D123+D124+D125+D126)/(($B$123+E126)/2)</f>
        <v>0</v>
      </c>
      <c r="J126" s="3">
        <f>(D115+D116+D117+D118+D119+D120+D121+D122+D123+D124+D125+D126)/((B115+E126)/2)</f>
        <v>0.5555555555555556</v>
      </c>
      <c r="K126" s="3">
        <f>((L115-O115)+(L116-O116)+(L117-O117)+(L118-O118)+(L119-O119)+(L120-O120)+(L121-O121)+(L122-O122)+(L123-O123)+(L124-O124)+(L125-O125)+(L126-O126))/((B115+E126)/2)</f>
        <v>0.3333333333333333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94">
      <selection activeCell="P112" sqref="P11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3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3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3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</row>
    <row r="22" spans="1:13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</row>
    <row r="23" spans="1:13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</row>
    <row r="24" spans="1:13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3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</row>
    <row r="27" spans="1:13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</row>
    <row r="28" spans="1:13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</row>
    <row r="29" spans="1:13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</row>
    <row r="30" spans="1:13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</row>
    <row r="31" spans="1:13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3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3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</row>
    <row r="36" spans="1:12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</row>
    <row r="37" spans="1:12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</row>
    <row r="38" spans="1:12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</row>
    <row r="39" spans="1:13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</row>
    <row r="40" spans="1:12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</row>
    <row r="41" spans="1:12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</row>
    <row r="42" spans="1:12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</row>
    <row r="43" spans="1:12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</row>
    <row r="44" spans="1:12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</row>
    <row r="45" spans="1:13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2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</row>
    <row r="48" spans="1:12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2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3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</row>
    <row r="55" spans="1:12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</row>
    <row r="56" spans="1:12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</row>
    <row r="57" spans="1:12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</row>
    <row r="58" spans="1:12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2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</row>
    <row r="61" spans="1:12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</row>
    <row r="62" spans="1:13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</row>
    <row r="63" spans="1:12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2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</row>
    <row r="66" spans="1:12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2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</row>
    <row r="69" spans="1:12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</row>
    <row r="70" spans="1:12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</row>
    <row r="71" spans="1:12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3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</row>
    <row r="76" spans="1:12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</row>
    <row r="77" spans="1:12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</row>
    <row r="78" spans="1:12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</row>
    <row r="79" spans="1:13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</row>
    <row r="80" spans="1:13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</row>
    <row r="81" spans="1:12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</row>
    <row r="82" spans="1:12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</row>
    <row r="83" spans="1:12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</row>
    <row r="84" spans="1:12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3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</row>
    <row r="87" spans="1:12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</row>
    <row r="88" spans="1:12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</row>
    <row r="89" spans="1:12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</row>
    <row r="90" spans="1:12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</row>
    <row r="91" spans="1:12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</row>
    <row r="92" spans="1:12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</row>
    <row r="93" spans="1:12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</row>
    <row r="94" spans="1:13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</row>
    <row r="95" spans="1:12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</row>
    <row r="96" spans="1:12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</row>
    <row r="97" spans="1:12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</row>
    <row r="98" spans="1:12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</row>
    <row r="99" spans="1:12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</row>
    <row r="100" spans="1:12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</row>
    <row r="101" spans="1:12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</row>
    <row r="102" spans="1:12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</row>
    <row r="103" spans="1:12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</row>
    <row r="104" spans="1:12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2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</row>
    <row r="109" spans="1:12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</row>
    <row r="110" spans="1:12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</row>
    <row r="111" s="14" customFormat="1" ht="12.75"/>
    <row r="112" ht="12.75">
      <c r="A112" s="6" t="s">
        <v>15</v>
      </c>
    </row>
    <row r="124" spans="1:9" ht="12.75">
      <c r="A124" s="26">
        <v>45139</v>
      </c>
      <c r="H124" t="e">
        <f>(D117+D118+D119+D120+D121+D122+D123+D124)/(($B$117+E124)/2)</f>
        <v>#DIV/0!</v>
      </c>
      <c r="I124" t="e">
        <f>(D123+D124)/(($B$123+E124)/2)</f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91">
      <selection activeCell="P111" sqref="P11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3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2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1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</row>
    <row r="39" spans="1:12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1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2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1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</row>
    <row r="56" spans="1:12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</row>
    <row r="61" spans="1:11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2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2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1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2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</row>
    <row r="84" spans="1:11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2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2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2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2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</row>
    <row r="4" spans="1:12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</row>
    <row r="5" spans="1:12" ht="12.75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.75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2" ht="12.75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</row>
    <row r="8" spans="1:12" ht="12.75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</row>
    <row r="9" spans="1:12" ht="12.75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</row>
    <row r="10" spans="1:12" ht="12.75">
      <c r="A10" s="2">
        <v>44958</v>
      </c>
      <c r="B10">
        <v>41.5</v>
      </c>
      <c r="C10">
        <v>0</v>
      </c>
      <c r="D10">
        <v>3</v>
      </c>
      <c r="E10">
        <f t="shared" si="0"/>
        <v>38.5</v>
      </c>
      <c r="F10" s="5">
        <f t="shared" si="1"/>
        <v>-3</v>
      </c>
      <c r="G10" s="3">
        <f t="shared" si="2"/>
        <v>0.075</v>
      </c>
      <c r="H10" s="3">
        <f>(D9+D10)/(($B$9+E10)/2)</f>
        <v>0.12345679012345678</v>
      </c>
      <c r="I10" s="3">
        <f>(D3+D4+D5+D6+D7+D8+D9+D10)/(($B$3+E10)/2)</f>
        <v>0.33766233766233766</v>
      </c>
      <c r="J10" s="3"/>
      <c r="K10" s="3"/>
      <c r="L10">
        <v>3</v>
      </c>
    </row>
    <row r="11" spans="1:12" ht="12.75">
      <c r="A11" s="2">
        <v>44986</v>
      </c>
      <c r="B11">
        <v>38.5</v>
      </c>
      <c r="C11">
        <v>2</v>
      </c>
      <c r="D11">
        <v>2</v>
      </c>
      <c r="E11">
        <f t="shared" si="0"/>
        <v>38.5</v>
      </c>
      <c r="F11" s="5">
        <f t="shared" si="1"/>
        <v>0</v>
      </c>
      <c r="G11" s="3">
        <f t="shared" si="2"/>
        <v>0.05194805194805195</v>
      </c>
      <c r="H11" s="3">
        <f>(D9+D10+D11)/(($B$9+E11)/2)</f>
        <v>0.1728395061728395</v>
      </c>
      <c r="I11" s="3">
        <f>(D3+D4+D5+D6+D7+D8+D9+D10+D11)/(($B$3+E11)/2)</f>
        <v>0.38961038961038963</v>
      </c>
      <c r="J11" s="3"/>
      <c r="K11" s="3"/>
      <c r="L11">
        <v>2</v>
      </c>
    </row>
    <row r="12" spans="1:12" ht="12.75">
      <c r="A12" s="2">
        <v>45017</v>
      </c>
      <c r="B12">
        <v>38.5</v>
      </c>
      <c r="C12">
        <v>2</v>
      </c>
      <c r="D12">
        <v>1</v>
      </c>
      <c r="E12">
        <f t="shared" si="0"/>
        <v>39.5</v>
      </c>
      <c r="F12" s="5">
        <f t="shared" si="1"/>
        <v>1</v>
      </c>
      <c r="G12" s="3">
        <f t="shared" si="2"/>
        <v>0.02564102564102564</v>
      </c>
      <c r="H12" s="3">
        <f>(D9+D10+D11+D12)/(($B$9+E12)/2)</f>
        <v>0.1951219512195122</v>
      </c>
      <c r="I12" s="3">
        <f>(D3+D4+D5+D6+D7+D8+D9+D10+D11+D12)/(($B$3+E12)/2)</f>
        <v>0.41025641025641024</v>
      </c>
      <c r="J12" s="3"/>
      <c r="K12" s="3"/>
      <c r="L12">
        <v>1</v>
      </c>
    </row>
    <row r="13" spans="1:12" ht="12.75">
      <c r="A13" s="2">
        <v>45047</v>
      </c>
      <c r="B13">
        <v>39.5</v>
      </c>
      <c r="C13">
        <v>5</v>
      </c>
      <c r="D13">
        <v>3</v>
      </c>
      <c r="E13">
        <f t="shared" si="0"/>
        <v>41.5</v>
      </c>
      <c r="F13" s="5">
        <f t="shared" si="1"/>
        <v>2</v>
      </c>
      <c r="G13" s="3">
        <f t="shared" si="2"/>
        <v>0.07407407407407407</v>
      </c>
      <c r="H13" s="3">
        <f>(D9+D10+D11+D12+D13)/(($B$9+E13)/2)</f>
        <v>0.2619047619047619</v>
      </c>
      <c r="I13" s="3">
        <f>(D3+D4+D5+D6+D7+D8+D9+D10+D11+D12+D13)/(($B$3+E13)/2)</f>
        <v>0.475</v>
      </c>
      <c r="J13" s="3"/>
      <c r="K13" s="3"/>
      <c r="L13">
        <v>3</v>
      </c>
    </row>
    <row r="14" spans="1:12" ht="12.75">
      <c r="A14" s="2">
        <v>45078</v>
      </c>
      <c r="B14">
        <v>41.5</v>
      </c>
      <c r="C14">
        <v>1</v>
      </c>
      <c r="D14">
        <v>1</v>
      </c>
      <c r="E14">
        <f t="shared" si="0"/>
        <v>41.5</v>
      </c>
      <c r="F14" s="5">
        <f t="shared" si="1"/>
        <v>0</v>
      </c>
      <c r="G14" s="3">
        <f t="shared" si="2"/>
        <v>0.024096385542168676</v>
      </c>
      <c r="H14" s="3">
        <f>(D9+D10+D11+D12+D13+D14)/(($B$9+E14)/2)</f>
        <v>0.2857142857142857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0.5</v>
      </c>
      <c r="L14">
        <v>1</v>
      </c>
    </row>
    <row r="15" spans="1:15" ht="12.75">
      <c r="A15" s="2">
        <v>45108</v>
      </c>
      <c r="B15">
        <v>41.5</v>
      </c>
      <c r="C15">
        <v>2</v>
      </c>
      <c r="D15">
        <v>1</v>
      </c>
      <c r="E15">
        <f t="shared" si="0"/>
        <v>42.5</v>
      </c>
      <c r="F15" s="5">
        <f t="shared" si="1"/>
        <v>1</v>
      </c>
      <c r="G15" s="3">
        <f t="shared" si="2"/>
        <v>0.023809523809523808</v>
      </c>
      <c r="H15" s="3">
        <f>(D9+D10+D11+D12+D13+D14+D15)/(($B$9+E15)/2)</f>
        <v>0.3058823529411765</v>
      </c>
      <c r="I15" s="3">
        <f>D15/(($B$15+E15)/2)</f>
        <v>0.023809523809523808</v>
      </c>
      <c r="J15" s="3">
        <f t="shared" si="3"/>
        <v>0.43902439024390244</v>
      </c>
      <c r="K15" s="3">
        <f t="shared" si="4"/>
        <v>0.43902439024390244</v>
      </c>
      <c r="L15">
        <v>1</v>
      </c>
      <c r="M15" s="6"/>
      <c r="O15" s="6"/>
    </row>
    <row r="16" spans="1:13" ht="12.75">
      <c r="A16" s="2">
        <v>45139</v>
      </c>
      <c r="B16">
        <v>42.5</v>
      </c>
      <c r="C16">
        <v>1</v>
      </c>
      <c r="D16">
        <v>0</v>
      </c>
      <c r="E16">
        <f t="shared" si="0"/>
        <v>43.5</v>
      </c>
      <c r="F16" s="5">
        <f t="shared" si="1"/>
        <v>1</v>
      </c>
      <c r="G16" s="3">
        <f t="shared" si="2"/>
        <v>0</v>
      </c>
      <c r="H16" s="3">
        <f>(D9+D10+D11+D12+D13+D14+D15+D16)/(($B$9+E16)/2)</f>
        <v>0.3023255813953488</v>
      </c>
      <c r="I16" s="3">
        <f>(D15+D16)/(($B$15+E16)/2)</f>
        <v>0.023529411764705882</v>
      </c>
      <c r="J16" s="3">
        <f t="shared" si="3"/>
        <v>0.4146341463414634</v>
      </c>
      <c r="K16" s="3">
        <f t="shared" si="4"/>
        <v>0.4146341463414634</v>
      </c>
      <c r="L16">
        <v>0</v>
      </c>
      <c r="M16" s="6"/>
    </row>
    <row r="17" spans="1:13" ht="12.75">
      <c r="A17" s="2">
        <v>45170</v>
      </c>
      <c r="B17">
        <v>43.5</v>
      </c>
      <c r="C17">
        <v>5</v>
      </c>
      <c r="D17">
        <v>3.5</v>
      </c>
      <c r="E17">
        <f t="shared" si="0"/>
        <v>45</v>
      </c>
      <c r="F17" s="5">
        <f t="shared" si="1"/>
        <v>1.5</v>
      </c>
      <c r="G17" s="3">
        <f t="shared" si="2"/>
        <v>0.07909604519774012</v>
      </c>
      <c r="H17" s="3">
        <f>(D9+D10+D11+D12+D13+D14+D15+D16+D17)/(($B$9+E17)/2)</f>
        <v>0.37714285714285717</v>
      </c>
      <c r="I17" s="3">
        <f>(D15+D16+D17)/(($B$15+E17)/2)</f>
        <v>0.10404624277456648</v>
      </c>
      <c r="J17" s="3">
        <f t="shared" si="3"/>
        <v>0.47398843930635837</v>
      </c>
      <c r="K17" s="3">
        <f t="shared" si="4"/>
        <v>0.47398843930635837</v>
      </c>
      <c r="L17">
        <v>3.5</v>
      </c>
      <c r="M17" s="6"/>
    </row>
    <row r="18" spans="1:13" ht="12.75">
      <c r="A18" s="2">
        <v>45200</v>
      </c>
      <c r="B18">
        <v>45</v>
      </c>
      <c r="C18">
        <v>0</v>
      </c>
      <c r="D18">
        <v>0</v>
      </c>
      <c r="E18">
        <f t="shared" si="0"/>
        <v>45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0.37714285714285717</v>
      </c>
      <c r="I18" s="3">
        <f>(D15+D16+D17+D18)/(($B$15+E18)/2)</f>
        <v>0.10404624277456648</v>
      </c>
      <c r="J18" s="3">
        <f t="shared" si="3"/>
        <v>0.4581005586592179</v>
      </c>
      <c r="K18" s="3">
        <f t="shared" si="4"/>
        <v>0.4581005586592179</v>
      </c>
      <c r="L18">
        <v>0</v>
      </c>
      <c r="M18" s="6"/>
    </row>
    <row r="19" spans="1:13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0.7764705882352941</v>
      </c>
      <c r="I19" s="3">
        <f>(D15+D16+D17+D18+D19)/(($B$15+E19)/2)</f>
        <v>0.21686746987951808</v>
      </c>
      <c r="J19" s="3">
        <f t="shared" si="3"/>
        <v>0.8314606741573034</v>
      </c>
      <c r="K19" s="3">
        <f t="shared" si="4"/>
        <v>0.8314606741573034</v>
      </c>
      <c r="M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0.7764705882352941</v>
      </c>
      <c r="I20" s="3">
        <f>(D15+D16+D17+D18+D19+D20)/(($B$15+E20)/2)</f>
        <v>0.21686746987951808</v>
      </c>
      <c r="J20" s="3">
        <f t="shared" si="3"/>
        <v>0.7764705882352941</v>
      </c>
      <c r="K20" s="3">
        <f t="shared" si="4"/>
        <v>0.7764705882352941</v>
      </c>
      <c r="M20" s="6"/>
    </row>
    <row r="21" spans="1:13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>
        <f>(D15+D16+D17+D18+D19+D20+D21)/(($B$15+E21)/2)</f>
        <v>0.21686746987951808</v>
      </c>
      <c r="J21" s="3">
        <f t="shared" si="3"/>
        <v>0.6987951807228916</v>
      </c>
      <c r="K21" s="3">
        <f t="shared" si="4"/>
        <v>0.6987951807228916</v>
      </c>
      <c r="M21" s="6"/>
    </row>
    <row r="22" spans="1:13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>
        <f>(D15+D16+D17+D18+D19+D20+D21+D22)/(($B$15+E22)/2)</f>
        <v>0.21686746987951808</v>
      </c>
      <c r="J22" s="3">
        <f t="shared" si="3"/>
        <v>0.5974025974025974</v>
      </c>
      <c r="K22" s="3">
        <f t="shared" si="4"/>
        <v>0.5974025974025974</v>
      </c>
      <c r="M22" s="6"/>
    </row>
    <row r="23" spans="1:13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>
        <f>(D15+D16+D17+D18+D19+D20+D21+D22+D23)/(($B$15+E23)/2)</f>
        <v>0.21686746987951808</v>
      </c>
      <c r="J23" s="3">
        <f t="shared" si="3"/>
        <v>0.4935064935064935</v>
      </c>
      <c r="K23" s="3">
        <f t="shared" si="4"/>
        <v>0.4935064935064935</v>
      </c>
      <c r="M23" s="6"/>
    </row>
    <row r="24" spans="1:13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>
        <f>(D15+D16+D17+D18+D19+D20+D21+D22+D23+D24)/(($B$15+E24)/2)</f>
        <v>0.21686746987951808</v>
      </c>
      <c r="J24" s="3">
        <f t="shared" si="3"/>
        <v>0.43037974683544306</v>
      </c>
      <c r="K24" s="3">
        <f t="shared" si="4"/>
        <v>0.43037974683544306</v>
      </c>
      <c r="M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>
        <f>(D15+D16+D17+D18+D19+D20+D21+D22+D23+D24+D25)/(($B$15+E25)/2)</f>
        <v>0.21686746987951808</v>
      </c>
      <c r="J25" s="3">
        <f t="shared" si="3"/>
        <v>0.26506024096385544</v>
      </c>
      <c r="K25" s="3">
        <f t="shared" si="4"/>
        <v>0.26506024096385544</v>
      </c>
      <c r="M25" s="6"/>
    </row>
    <row r="26" spans="1:13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>
        <f>(D15+D16+D17+D18+D19+D20+D21+D22+D23+D24+D25+D26)/(($B$15+E26)/2)</f>
        <v>0.21686746987951808</v>
      </c>
      <c r="J26" s="3">
        <f t="shared" si="3"/>
        <v>0.21686746987951808</v>
      </c>
      <c r="K26" s="3">
        <f t="shared" si="4"/>
        <v>0.21686746987951808</v>
      </c>
      <c r="M26" s="6"/>
    </row>
    <row r="27" spans="1:13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>
        <f t="shared" si="3"/>
        <v>0.16470588235294117</v>
      </c>
      <c r="K27" s="3">
        <f t="shared" si="4"/>
        <v>0.16470588235294117</v>
      </c>
      <c r="M27" s="6"/>
    </row>
    <row r="28" spans="1:13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>
        <f t="shared" si="3"/>
        <v>0.16091954022988506</v>
      </c>
      <c r="K28" s="3">
        <f t="shared" si="4"/>
        <v>0.16091954022988506</v>
      </c>
      <c r="M28" s="6"/>
    </row>
    <row r="29" spans="1:13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</row>
    <row r="31" spans="1:13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3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3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</row>
    <row r="36" spans="1:11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</row>
    <row r="37" spans="1:11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</row>
    <row r="38" spans="1:11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</row>
    <row r="39" spans="1:11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</row>
    <row r="40" spans="1:11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</row>
    <row r="41" spans="1:11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</row>
    <row r="42" spans="1:11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</row>
    <row r="43" spans="1:11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</row>
    <row r="44" spans="1:11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</row>
    <row r="45" spans="1:11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1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</row>
    <row r="48" spans="1:11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1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1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</row>
    <row r="79" spans="1:11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  <row r="87" spans="1:11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</row>
    <row r="88" spans="1:11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</row>
    <row r="89" spans="1:11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</row>
    <row r="90" spans="1:11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</row>
    <row r="91" spans="1:11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</row>
    <row r="92" spans="1:11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</row>
    <row r="93" spans="1:11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</row>
    <row r="94" spans="1:11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</row>
    <row r="95" spans="1:11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</row>
    <row r="96" spans="1:11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</row>
    <row r="97" spans="1:11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</row>
    <row r="98" spans="1:11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</row>
    <row r="99" spans="1:11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</row>
    <row r="100" spans="1:11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</row>
    <row r="101" spans="1:11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</row>
    <row r="102" spans="1:11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</row>
    <row r="103" spans="1:11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</row>
    <row r="104" spans="1:11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1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</row>
    <row r="109" spans="1:11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</row>
    <row r="110" spans="1:11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.75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2" ht="12.75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</row>
    <row r="8" spans="1:11" ht="12.75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.75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2" ht="12.75">
      <c r="A10" s="2">
        <v>44958</v>
      </c>
      <c r="B10">
        <v>13</v>
      </c>
      <c r="C10">
        <v>0</v>
      </c>
      <c r="D10">
        <v>1</v>
      </c>
      <c r="E10">
        <f t="shared" si="0"/>
        <v>12</v>
      </c>
      <c r="F10" s="5">
        <f t="shared" si="1"/>
        <v>-1</v>
      </c>
      <c r="G10" s="3">
        <f t="shared" si="2"/>
        <v>0.08</v>
      </c>
      <c r="H10" s="3">
        <f>(D9+D10)/(($B$9+E10)/2)</f>
        <v>0.08333333333333333</v>
      </c>
      <c r="I10" s="3">
        <f>(D3+D4+D5+D6+D7+D8+D9+D10)/(($B$3+E10)/2)</f>
        <v>0.2727272727272727</v>
      </c>
      <c r="J10" s="3"/>
      <c r="K10" s="3"/>
      <c r="L10">
        <v>1</v>
      </c>
    </row>
    <row r="11" spans="1:11" ht="12.75">
      <c r="A11" s="2">
        <v>44986</v>
      </c>
      <c r="B11">
        <v>12</v>
      </c>
      <c r="C11">
        <v>1</v>
      </c>
      <c r="D11">
        <v>0</v>
      </c>
      <c r="E11">
        <f t="shared" si="0"/>
        <v>13</v>
      </c>
      <c r="F11" s="5">
        <f t="shared" si="1"/>
        <v>1</v>
      </c>
      <c r="G11" s="3">
        <f t="shared" si="2"/>
        <v>0</v>
      </c>
      <c r="H11" s="3">
        <f>(D9+D10+D11)/(($B$9+E11)/2)</f>
        <v>0.08</v>
      </c>
      <c r="I11" s="3">
        <f>(D3+D4+D5+D6+D7+D8+D9+D10+D11)/(($B$3+E11)/2)</f>
        <v>0.2608695652173913</v>
      </c>
      <c r="J11" s="3"/>
      <c r="K11" s="3"/>
    </row>
    <row r="12" spans="1:11" ht="12.75">
      <c r="A12" s="2">
        <v>45017</v>
      </c>
      <c r="B12">
        <v>13</v>
      </c>
      <c r="C12">
        <v>0</v>
      </c>
      <c r="D12">
        <v>0</v>
      </c>
      <c r="E12">
        <f t="shared" si="0"/>
        <v>13</v>
      </c>
      <c r="F12" s="5">
        <f t="shared" si="1"/>
        <v>0</v>
      </c>
      <c r="G12" s="3">
        <f t="shared" si="2"/>
        <v>0</v>
      </c>
      <c r="H12" s="3">
        <f>(D9+D10+D11+D12)/(($B$9+E12)/2)</f>
        <v>0.08</v>
      </c>
      <c r="I12" s="3">
        <f>(D3+D4+D5+D6+D7+D8+D9+D10+D11+D12)/(($B$3+E12)/2)</f>
        <v>0.2608695652173913</v>
      </c>
      <c r="J12" s="3"/>
      <c r="K12" s="3"/>
    </row>
    <row r="13" spans="1:12" ht="12.75">
      <c r="A13" s="2">
        <v>45047</v>
      </c>
      <c r="B13">
        <v>13</v>
      </c>
      <c r="C13">
        <v>1</v>
      </c>
      <c r="D13">
        <v>1</v>
      </c>
      <c r="E13">
        <f t="shared" si="0"/>
        <v>13</v>
      </c>
      <c r="F13" s="5">
        <f t="shared" si="1"/>
        <v>0</v>
      </c>
      <c r="G13" s="3">
        <f t="shared" si="2"/>
        <v>0.07692307692307693</v>
      </c>
      <c r="H13" s="3">
        <f>(D9+D10+D11+D12+D13)/(($B$9+E13)/2)</f>
        <v>0.16</v>
      </c>
      <c r="I13" s="3">
        <f>(D3+D4+D5+D6+D7+D8+D9+D10+D11+D12+D13)/(($B$3+E13)/2)</f>
        <v>0.34782608695652173</v>
      </c>
      <c r="J13" s="3"/>
      <c r="K13" s="3"/>
      <c r="L13">
        <v>1</v>
      </c>
    </row>
    <row r="14" spans="1:12" ht="12.75">
      <c r="A14" s="2">
        <v>45078</v>
      </c>
      <c r="B14">
        <v>13</v>
      </c>
      <c r="C14">
        <v>0</v>
      </c>
      <c r="D14">
        <v>0</v>
      </c>
      <c r="E14">
        <f t="shared" si="0"/>
        <v>13</v>
      </c>
      <c r="F14" s="5">
        <f t="shared" si="1"/>
        <v>0</v>
      </c>
      <c r="G14" s="3">
        <f t="shared" si="2"/>
        <v>0</v>
      </c>
      <c r="H14" s="3">
        <f>(D9+D10+D11+D12+D13+D14)/(($B$9+E14)/2)</f>
        <v>0.16</v>
      </c>
      <c r="I14" s="3">
        <f>(D3+D4+D5+D6+D7+D8+D9+D10+D11+D12+D13+D14)/(($B$3+E14)/2)</f>
        <v>0.34782608695652173</v>
      </c>
      <c r="J14" s="3">
        <f aca="true" t="shared" si="3" ref="J14:J35">(D3+D4+D5+D6+D7+D8+D9+D10+D11+D12+D13+D14)/((B3+E14)/2)</f>
        <v>0.34782608695652173</v>
      </c>
      <c r="K14" s="3">
        <f aca="true" t="shared" si="4" ref="K14:K77">((L3-O3)+(L4-O4)+(L5-O5)+(L6-O6)+(L7-O7)+(L8-O8)+(L9-O9)+(L10-O10)+(L11-O11)+(L12-O12)+(L13-O13)+(L14-O14))/((B3+E14)/2)</f>
        <v>0.34782608695652173</v>
      </c>
      <c r="L14">
        <v>0</v>
      </c>
    </row>
    <row r="15" spans="1:16" ht="12.75">
      <c r="A15" s="2">
        <v>45108</v>
      </c>
      <c r="B15">
        <v>13</v>
      </c>
      <c r="C15">
        <v>0</v>
      </c>
      <c r="D15">
        <v>0</v>
      </c>
      <c r="E15">
        <f t="shared" si="0"/>
        <v>13</v>
      </c>
      <c r="F15" s="5">
        <f t="shared" si="1"/>
        <v>0</v>
      </c>
      <c r="G15" s="3">
        <f t="shared" si="2"/>
        <v>0</v>
      </c>
      <c r="H15" s="3">
        <f>(D9+D10+D11+D12+D13+D14+D15)/(($B$9+E15)/2)</f>
        <v>0.16</v>
      </c>
      <c r="I15" s="3">
        <f>D15/(($B$15+E15)/2)</f>
        <v>0</v>
      </c>
      <c r="J15" s="3">
        <f t="shared" si="3"/>
        <v>0.32</v>
      </c>
      <c r="K15" s="3">
        <f t="shared" si="4"/>
        <v>0.32</v>
      </c>
      <c r="L15">
        <v>0</v>
      </c>
      <c r="M15" s="6"/>
      <c r="O15" s="6"/>
      <c r="P15" s="6"/>
    </row>
    <row r="16" spans="1:13" ht="12.75">
      <c r="A16" s="2">
        <v>45139</v>
      </c>
      <c r="B16">
        <v>13</v>
      </c>
      <c r="C16">
        <v>0</v>
      </c>
      <c r="D16">
        <v>0</v>
      </c>
      <c r="E16">
        <f t="shared" si="0"/>
        <v>13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0.16</v>
      </c>
      <c r="I16" s="3">
        <f>(D15+D16)/(($B$15+E16)/2)</f>
        <v>0</v>
      </c>
      <c r="J16" s="3">
        <f t="shared" si="3"/>
        <v>0.3076923076923077</v>
      </c>
      <c r="K16" s="3">
        <f t="shared" si="4"/>
        <v>0.3076923076923077</v>
      </c>
      <c r="L16">
        <v>0</v>
      </c>
      <c r="M16" s="6"/>
    </row>
    <row r="17" spans="1:16" ht="12.75">
      <c r="A17" s="2">
        <v>45170</v>
      </c>
      <c r="B17">
        <v>13</v>
      </c>
      <c r="C17">
        <v>0</v>
      </c>
      <c r="D17">
        <v>0</v>
      </c>
      <c r="E17">
        <f t="shared" si="0"/>
        <v>13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0.16</v>
      </c>
      <c r="I17" s="3">
        <f>(D15+D16+D17)/(($B$15+E17)/2)</f>
        <v>0</v>
      </c>
      <c r="J17" s="3">
        <f t="shared" si="3"/>
        <v>0.3076923076923077</v>
      </c>
      <c r="K17" s="3">
        <f t="shared" si="4"/>
        <v>0.3076923076923077</v>
      </c>
      <c r="L17">
        <v>0</v>
      </c>
      <c r="M17" s="6"/>
      <c r="P17" s="6"/>
    </row>
    <row r="18" spans="1:13" ht="12.75">
      <c r="A18" s="2">
        <v>45200</v>
      </c>
      <c r="B18">
        <v>13</v>
      </c>
      <c r="C18">
        <v>0</v>
      </c>
      <c r="D18">
        <v>0</v>
      </c>
      <c r="E18">
        <f t="shared" si="0"/>
        <v>13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0.16</v>
      </c>
      <c r="I18" s="3">
        <f>(D15+D16+D17+D18)/(($B$15+E18)/2)</f>
        <v>0</v>
      </c>
      <c r="J18" s="3">
        <f t="shared" si="3"/>
        <v>0.24</v>
      </c>
      <c r="K18" s="3">
        <f t="shared" si="4"/>
        <v>0.24</v>
      </c>
      <c r="L18">
        <v>0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0.3333333333333333</v>
      </c>
      <c r="I19" s="3">
        <f>(D15+D16+D17+D18+D19)/(($B$15+E19)/2)</f>
        <v>0</v>
      </c>
      <c r="J19" s="3">
        <f t="shared" si="3"/>
        <v>0.3333333333333333</v>
      </c>
      <c r="K19" s="3">
        <f t="shared" si="4"/>
        <v>0.3333333333333333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0.3333333333333333</v>
      </c>
      <c r="I20" s="3">
        <f>(D15+D16+D17+D18+D19+D20)/(($B$15+E20)/2)</f>
        <v>0</v>
      </c>
      <c r="J20" s="3">
        <f t="shared" si="3"/>
        <v>0.3333333333333333</v>
      </c>
      <c r="K20" s="3">
        <f t="shared" si="4"/>
        <v>0.3333333333333333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>
        <f>(D15+D16+D17+D18+D19+D20+D21)/(($B$15+E21)/2)</f>
        <v>0</v>
      </c>
      <c r="J21" s="3">
        <f t="shared" si="3"/>
        <v>0.3076923076923077</v>
      </c>
      <c r="K21" s="3">
        <f t="shared" si="4"/>
        <v>0.3076923076923077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>
        <f>(D15+D16+D17+D18+D19+D20+D21+D22)/(($B$15+E22)/2)</f>
        <v>0</v>
      </c>
      <c r="J22" s="3">
        <f t="shared" si="3"/>
        <v>0.16666666666666666</v>
      </c>
      <c r="K22" s="3">
        <f t="shared" si="4"/>
        <v>0.16666666666666666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>
        <f>(D15+D16+D17+D18+D19+D20+D21+D22+D23)/(($B$15+E23)/2)</f>
        <v>0</v>
      </c>
      <c r="J23" s="3">
        <f t="shared" si="3"/>
        <v>0.15384615384615385</v>
      </c>
      <c r="K23" s="3">
        <f t="shared" si="4"/>
        <v>0.15384615384615385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>
        <f>(D15+D16+D17+D18+D19+D20+D21+D22+D23+D24)/(($B$15+E24)/2)</f>
        <v>0</v>
      </c>
      <c r="J24" s="3">
        <f t="shared" si="3"/>
        <v>0.15384615384615385</v>
      </c>
      <c r="K24" s="3">
        <f t="shared" si="4"/>
        <v>0.15384615384615385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>
        <f t="shared" si="3"/>
        <v>0</v>
      </c>
      <c r="K27" s="3">
        <f t="shared" si="4"/>
        <v>0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>
        <f t="shared" si="3"/>
        <v>0</v>
      </c>
      <c r="K28" s="3">
        <f t="shared" si="4"/>
        <v>0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>
        <f t="shared" si="3"/>
        <v>0</v>
      </c>
      <c r="K29" s="3">
        <f t="shared" si="4"/>
        <v>0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Martin Marmol</cp:lastModifiedBy>
  <cp:lastPrinted>2009-07-02T17:17:53Z</cp:lastPrinted>
  <dcterms:created xsi:type="dcterms:W3CDTF">2003-07-07T15:38:51Z</dcterms:created>
  <dcterms:modified xsi:type="dcterms:W3CDTF">2023-11-16T14:18:41Z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0x010100912527D28A9C204886DF89A7F6A5533D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